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SavostinA\Documents\СахГэк\Регулирование 2022\Сахалин\"/>
    </mc:Choice>
  </mc:AlternateContent>
  <xr:revisionPtr revIDLastSave="0" documentId="13_ncr:1_{B548AE72-D525-4C35-9164-9E82C88DB57F}" xr6:coauthVersionLast="46" xr6:coauthVersionMax="46" xr10:uidLastSave="{00000000-0000-0000-0000-000000000000}"/>
  <bookViews>
    <workbookView xWindow="-120" yWindow="-120" windowWidth="29040" windowHeight="15840" activeTab="1" xr2:uid="{00000000-000D-0000-FFFF-FFFF00000000}"/>
  </bookViews>
  <sheets>
    <sheet name="стр.1 _9" sheetId="6" r:id="rId1"/>
    <sheet name="стр.10_12" sheetId="5" r:id="rId2"/>
  </sheets>
  <externalReferences>
    <externalReference r:id="rId3"/>
    <externalReference r:id="rId4"/>
    <externalReference r:id="rId5"/>
    <externalReference r:id="rId6"/>
    <externalReference r:id="rId7"/>
    <externalReference r:id="rId8"/>
  </externalReferences>
  <definedNames>
    <definedName name="TABLE" localSheetId="1">стр.10_12!#REF!</definedName>
    <definedName name="TABLE_2" localSheetId="1">стр.10_12!#REF!</definedName>
    <definedName name="_xlnm.Print_Titles" localSheetId="1">стр.10_12!$3:$4</definedName>
    <definedName name="_xlnm.Print_Area" localSheetId="1">стр.10_12!$A$1:$DA$47</definedName>
  </definedNames>
  <calcPr calcId="181029" iterate="1"/>
</workbook>
</file>

<file path=xl/calcChain.xml><?xml version="1.0" encoding="utf-8"?>
<calcChain xmlns="http://schemas.openxmlformats.org/spreadsheetml/2006/main">
  <c r="CK181" i="6" l="1"/>
  <c r="BT181" i="6"/>
  <c r="AZ181" i="6"/>
  <c r="CK180" i="6"/>
  <c r="BT180" i="6"/>
  <c r="AZ180" i="6"/>
  <c r="CK151" i="6"/>
  <c r="BT151" i="6"/>
  <c r="CK150" i="6"/>
  <c r="BT150" i="6"/>
  <c r="AZ151" i="6"/>
  <c r="AZ150" i="6"/>
  <c r="CK62" i="6"/>
  <c r="BT119" i="6"/>
  <c r="BT126" i="6"/>
  <c r="BT120" i="6"/>
  <c r="CK128" i="6"/>
  <c r="CK127" i="6"/>
  <c r="CK122" i="6"/>
  <c r="CK121" i="6"/>
  <c r="CK120" i="6"/>
  <c r="CK126" i="6"/>
  <c r="AZ122" i="6"/>
  <c r="AZ121" i="6"/>
  <c r="AZ127" i="6"/>
  <c r="AZ126" i="6" s="1"/>
  <c r="AZ120" i="6" s="1"/>
  <c r="AZ128" i="6"/>
  <c r="CK119" i="6"/>
  <c r="AZ119" i="6"/>
  <c r="BT112" i="6" l="1"/>
  <c r="AZ112" i="6" l="1"/>
  <c r="CK112" i="6"/>
  <c r="BT69" i="6"/>
  <c r="CK69" i="6"/>
  <c r="AZ23" i="5" l="1"/>
  <c r="AZ24" i="5" s="1"/>
  <c r="BI24" i="5" s="1"/>
  <c r="BR24" i="5"/>
  <c r="CA24" i="5" s="1"/>
  <c r="CA23" i="5"/>
  <c r="BR23" i="5"/>
  <c r="BI16" i="5"/>
  <c r="AZ16" i="5" s="1"/>
  <c r="BR16" i="5"/>
  <c r="CA16" i="5" s="1"/>
  <c r="CS16" i="5"/>
  <c r="CJ16" i="5"/>
  <c r="CK194" i="6"/>
  <c r="BT192" i="6"/>
  <c r="BT196" i="6"/>
  <c r="BT194" i="6"/>
  <c r="AZ196" i="6"/>
  <c r="AZ194" i="6"/>
  <c r="AZ187" i="6"/>
  <c r="AZ178" i="6"/>
  <c r="CK178" i="6"/>
  <c r="BT178" i="6"/>
  <c r="CK174" i="6"/>
  <c r="BT174" i="6"/>
  <c r="AZ174" i="6"/>
  <c r="CK173" i="6"/>
  <c r="CK171" i="6"/>
  <c r="BT173" i="6"/>
  <c r="BT171" i="6" s="1"/>
  <c r="AZ173" i="6"/>
  <c r="CK176" i="6"/>
  <c r="BT176" i="6"/>
  <c r="AZ176" i="6"/>
  <c r="CK175" i="6"/>
  <c r="BT175" i="6"/>
  <c r="AZ175" i="6"/>
  <c r="BT170" i="6"/>
  <c r="BT187" i="6" s="1"/>
  <c r="AZ170" i="6"/>
  <c r="BT168" i="6"/>
  <c r="BT185" i="6" s="1"/>
  <c r="AZ168" i="6"/>
  <c r="AZ185" i="6" s="1"/>
  <c r="BT166" i="6"/>
  <c r="BT183" i="6" s="1"/>
  <c r="BT165" i="6"/>
  <c r="CK164" i="6"/>
  <c r="CK165" i="6" s="1"/>
  <c r="BT164" i="6"/>
  <c r="AZ164" i="6"/>
  <c r="AZ165" i="6" s="1"/>
  <c r="CK163" i="6"/>
  <c r="BT163" i="6"/>
  <c r="AZ163" i="6"/>
  <c r="CK162" i="6"/>
  <c r="BT162" i="6"/>
  <c r="AZ162" i="6"/>
  <c r="AZ192" i="6" l="1"/>
  <c r="AZ166" i="6"/>
  <c r="AZ183" i="6" s="1"/>
  <c r="AZ171" i="6"/>
  <c r="BI23" i="5"/>
  <c r="BT148" i="6" l="1"/>
  <c r="AZ148" i="6"/>
  <c r="BT84" i="6"/>
  <c r="AZ84" i="6"/>
  <c r="AZ69" i="6" s="1"/>
  <c r="CK67" i="6"/>
  <c r="BT67" i="6"/>
  <c r="AZ67" i="6"/>
  <c r="BT33" i="6" l="1"/>
  <c r="BT38" i="6" l="1"/>
  <c r="BT156" i="6"/>
  <c r="CK36" i="6" l="1"/>
  <c r="CK156" i="6" s="1"/>
  <c r="AZ33" i="6" l="1"/>
  <c r="AZ34" i="6"/>
  <c r="AZ35" i="6" l="1"/>
  <c r="AZ36" i="6"/>
  <c r="AZ156" i="6" l="1"/>
  <c r="AZ202" i="6"/>
  <c r="CK33" i="6"/>
  <c r="CK38" i="6" s="1"/>
  <c r="CK148" i="6"/>
  <c r="CK168" i="6"/>
  <c r="CK166" i="6" s="1"/>
  <c r="CK170" i="6"/>
  <c r="CK187" i="6" s="1"/>
  <c r="CK185" i="6"/>
  <c r="CK196" i="6"/>
  <c r="CK192" i="6" s="1"/>
  <c r="CK202" i="6"/>
  <c r="CJ23" i="5"/>
  <c r="CS23" i="5" s="1"/>
  <c r="CK183" i="6" l="1"/>
  <c r="CJ24" i="5"/>
  <c r="CS24" i="5" s="1"/>
</calcChain>
</file>

<file path=xl/sharedStrings.xml><?xml version="1.0" encoding="utf-8"?>
<sst xmlns="http://schemas.openxmlformats.org/spreadsheetml/2006/main" count="574" uniqueCount="293">
  <si>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</si>
  <si>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</si>
  <si>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</si>
  <si>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</si>
  <si>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</si>
  <si>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</si>
  <si>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</si>
  <si>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</si>
  <si>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</si>
  <si>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</si>
  <si>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</si>
  <si>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</si>
  <si>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</si>
  <si>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</si>
  <si>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</si>
  <si>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</si>
  <si>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</si>
  <si>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</si>
  <si>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</si>
  <si>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</si>
  <si>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</si>
  <si>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</si>
  <si>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</si>
  <si>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</si>
  <si>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</si>
  <si>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</si>
  <si>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</si>
  <si>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</si>
  <si>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</si>
  <si>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</si>
  <si>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</si>
  <si>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</si>
  <si>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</si>
  <si>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</si>
  <si>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</si>
  <si>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</si>
  <si>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</si>
  <si>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</si>
  <si>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</si>
  <si>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</si>
  <si>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</si>
  <si>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</si>
  <si>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</si>
  <si>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</si>
  <si>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</si>
  <si>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</si>
  <si>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</si>
  <si>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</si>
  <si>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</si>
  <si>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</si>
  <si>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</si>
  <si>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</si>
  <si>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</si>
  <si>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</si>
  <si>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</si>
  <si>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</si>
  <si>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</si>
  <si>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</si>
  <si>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</si>
  <si>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</si>
  <si>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</si>
  <si>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</si>
  <si>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</si>
  <si>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</si>
  <si>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</si>
  <si>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</si>
  <si>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</si>
  <si>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</si>
  <si>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</si>
  <si>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</si>
  <si>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</si>
  <si>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</si>
  <si>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</si>
  <si>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</si>
  <si>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</si>
  <si>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</si>
  <si>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</si>
  <si>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</si>
  <si>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</si>
  <si>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</si>
  <si>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</si>
  <si>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</si>
  <si>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</si>
  <si>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</si>
  <si>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</si>
  <si>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</si>
  <si>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</si>
  <si>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</si>
  <si>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</si>
  <si>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</si>
  <si>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</si>
  <si>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</si>
  <si>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</si>
  <si>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</si>
  <si>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</si>
  <si>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</si>
  <si>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</si>
  <si>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</si>
  <si>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</si>
  <si>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</si>
  <si>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</si>
  <si>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</si>
  <si>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</si>
  <si>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</si>
  <si>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</si>
  <si>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</si>
  <si>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</si>
  <si>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</si>
  <si>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</si>
  <si>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</si>
  <si>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</si>
  <si>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</si>
  <si>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</si>
  <si>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</si>
  <si>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</si>
  <si>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</si>
  <si>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</si>
  <si>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</si>
  <si>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</si>
  <si>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</si>
  <si>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</si>
  <si>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</si>
  <si>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</si>
  <si>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</si>
  <si>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</si>
  <si>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</si>
  <si>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</si>
  <si>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</si>
  <si>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</si>
  <si>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</si>
  <si>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</si>
  <si>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</si>
  <si>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</si>
  <si>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</si>
  <si>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</si>
  <si>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</si>
  <si>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</si>
  <si>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</si>
  <si>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</si>
  <si>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</si>
  <si>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</si>
  <si>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</si>
  <si>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</si>
  <si>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</si>
  <si>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</si>
  <si>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</si>
  <si>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</si>
  <si>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</si>
  <si>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</si>
  <si>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</si>
  <si>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</si>
  <si>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</si>
  <si>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</si>
  <si>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</si>
  <si>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</si>
  <si>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</si>
  <si>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</si>
  <si>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</si>
  <si>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</si>
  <si>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</si>
  <si>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</si>
  <si>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</si>
  <si>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</si>
  <si>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</si>
  <si>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</si>
  <si>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</si>
  <si>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</si>
  <si>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</si>
  <si>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</si>
  <si>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</si>
  <si>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</si>
  <si>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</si>
  <si>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</si>
  <si>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</si>
  <si>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</si>
  <si>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</si>
  <si>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</si>
  <si>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</si>
  <si>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</si>
  <si>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</si>
  <si>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</si>
  <si>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</si>
  <si>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</si>
  <si>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</si>
  <si>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</si>
  <si>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</si>
  <si>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</si>
  <si>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</si>
  <si>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</si>
  <si>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</si>
  <si>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</si>
  <si>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</si>
  <si>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</si>
  <si>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</si>
  <si>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</si>
  <si>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</si>
  <si>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</si>
  <si>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</si>
  <si>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</si>
  <si>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</si>
  <si>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</si>
  <si>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</si>
  <si>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</si>
  <si>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</si>
  <si>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</si>
  <si>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</si>
  <si>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</si>
  <si>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</si>
  <si>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</si>
  <si>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</si>
  <si>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</si>
  <si>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</si>
  <si>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</si>
  <si>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</si>
  <si>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</si>
  <si>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</si>
  <si>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</si>
  <si>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</si>
  <si>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</si>
  <si>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</si>
  <si>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</si>
  <si>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</si>
  <si>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</si>
  <si>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</si>
  <si>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</si>
  <si>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</si>
  <si>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</si>
  <si>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</si>
  <si>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</si>
  <si>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</si>
  <si>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</si>
  <si>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</si>
  <si>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</si>
  <si>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</si>
  <si>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</si>
  <si>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</si>
  <si>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</si>
  <si>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</si>
  <si>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</si>
  <si>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</si>
  <si>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</si>
  <si>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</si>
  <si>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</si>
  <si>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</si>
  <si>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</si>
  <si>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</si>
  <si>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</si>
  <si>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</si>
  <si>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</si>
  <si>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</si>
  <si>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</si>
  <si>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</si>
  <si>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</si>
  <si>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</si>
  <si>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</si>
  <si>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</si>
  <si>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</si>
  <si>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</si>
  <si>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</si>
  <si>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</si>
  <si>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</si>
  <si>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</si>
  <si>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</si>
  <si>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</si>
  <si>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</si>
  <si>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</si>
  <si>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</si>
  <si>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</si>
  <si>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Общество с ограниченной ответственностью "Сахалинская Газовая Энергетическая компания" (ООО "СахГЭК"</t>
  </si>
  <si>
    <t>ООО «СахГЭК»</t>
  </si>
  <si>
    <t>Общество с ограниченной ответственностью «Сахалинская Газовая Энергетическая компания»</t>
  </si>
  <si>
    <t>693013, Россия, Сахалинская область, г. Южно-Сахалинск, ул. Лунного света, 25</t>
  </si>
  <si>
    <t>6501178250</t>
  </si>
  <si>
    <t>650101001</t>
  </si>
  <si>
    <t xml:space="preserve">sakhgek@sakhgek.ru
</t>
  </si>
  <si>
    <t>8 (4242) 45-00-84</t>
  </si>
  <si>
    <t xml:space="preserve">электрической энергии на </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</si>
  <si>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</si>
  <si>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Объем полезного отпуска электроэнергии населению и приравненным к нему категориям потребителей </t>
    </r>
    <r>
      <rPr>
        <vertAlign val="superscript"/>
        <sz val="9"/>
        <rFont val="Times New Roman"/>
        <family val="1"/>
        <charset val="204"/>
      </rPr>
      <t>3</t>
    </r>
  </si>
  <si>
    <r>
      <t>1,2 - 2,5 кг/см</t>
    </r>
    <r>
      <rPr>
        <vertAlign val="superscript"/>
        <sz val="9"/>
        <rFont val="Times New Roman"/>
        <family val="1"/>
        <charset val="204"/>
      </rPr>
      <t>2</t>
    </r>
  </si>
  <si>
    <r>
      <t>2,5 - 7,0 кг/см</t>
    </r>
    <r>
      <rPr>
        <vertAlign val="superscript"/>
        <sz val="9"/>
        <rFont val="Times New Roman"/>
        <family val="1"/>
        <charset val="204"/>
      </rPr>
      <t>2</t>
    </r>
  </si>
  <si>
    <r>
      <t>7,0 - 13,0 кг/см</t>
    </r>
    <r>
      <rPr>
        <vertAlign val="superscript"/>
        <sz val="9"/>
        <rFont val="Times New Roman"/>
        <family val="1"/>
        <charset val="204"/>
      </rPr>
      <t>2</t>
    </r>
  </si>
  <si>
    <r>
      <t>&gt; 13 кг/см</t>
    </r>
    <r>
      <rPr>
        <vertAlign val="superscript"/>
        <sz val="9"/>
        <rFont val="Times New Roman"/>
        <family val="1"/>
        <charset val="204"/>
      </rPr>
      <t>2</t>
    </r>
  </si>
  <si>
    <r>
      <t>1.</t>
    </r>
    <r>
      <rPr>
        <sz val="8"/>
        <color indexed="9"/>
        <rFont val="Times New Roman"/>
        <family val="1"/>
        <charset val="204"/>
      </rPr>
      <t>_</t>
    </r>
    <r>
      <rPr>
        <sz val="8"/>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</si>
  <si>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8"/>
        <color indexed="9"/>
        <rFont val="Times New Roman"/>
        <family val="1"/>
        <charset val="204"/>
      </rPr>
      <t>_</t>
    </r>
    <r>
      <rPr>
        <sz val="8"/>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</si>
  <si>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Энергетический паспорт 25588/Э-043/2017, зарегестрирован письмом МинЭнерго России №04-1303 от 20.07.2018г.</t>
  </si>
  <si>
    <t>-</t>
  </si>
  <si>
    <t>Показатели, утвержденные
на базовый период *</t>
  </si>
  <si>
    <r>
      <t>Расходы, связанные с производством и реализацией товаров, работ
и услуг **</t>
    </r>
    <r>
      <rPr>
        <vertAlign val="superscript"/>
        <sz val="9"/>
        <rFont val="Times New Roman"/>
        <family val="1"/>
        <charset val="204"/>
      </rPr>
      <t>,</t>
    </r>
    <r>
      <rPr>
        <sz val="9"/>
        <rFont val="Times New Roman"/>
        <family val="1"/>
        <charset val="204"/>
      </rPr>
      <t xml:space="preserve"> ****;
операционные (подконтрольные)
расходы *** - всего</t>
    </r>
  </si>
  <si>
    <r>
      <t>Расходы, за исключением указанных в позиции
4.1 **</t>
    </r>
    <r>
      <rPr>
        <vertAlign val="superscript"/>
        <sz val="9"/>
        <rFont val="Times New Roman"/>
        <family val="1"/>
        <charset val="204"/>
      </rPr>
      <t>,</t>
    </r>
    <r>
      <rPr>
        <sz val="9"/>
        <rFont val="Times New Roman"/>
        <family val="1"/>
        <charset val="204"/>
      </rPr>
      <t xml:space="preserve"> ****;
неподконтрольные
расходы *** - всего ***</t>
    </r>
  </si>
  <si>
    <t>2022</t>
  </si>
  <si>
    <t>Гармаш Елена Владимировна</t>
  </si>
  <si>
    <t>кг/кВт·ч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</si>
</sst>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17"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b/>
      <sz val="12"/>
      <name val="Times New Roman"/>
      <family val="1"/>
      <charset val="204"/>
    </font>
    <font>
      <b/>
      <i/>
      <sz val="12"/>
      <name val="Times New Roman"/>
      <family val="1"/>
      <charset val="204"/>
    </font>
    <font>
      <b/>
      <sz val="10"/>
      <name val="Times New Roman"/>
      <family val="1"/>
      <charset val="204"/>
    </font>
    <font>
      <b/>
      <sz val="8"/>
      <name val="Times New Roman"/>
      <family val="1"/>
      <charset val="204"/>
    </font>
    <font>
      <vertAlign val="superscript"/>
      <sz val="9"/>
      <name val="Times New Roman"/>
      <family val="1"/>
      <charset val="204"/>
    </font>
    <font>
      <sz val="10"/>
      <color rgb="FFFF0000"/>
      <name val="Times New Roman"/>
      <family val="1"/>
      <charset val="204"/>
    </font>
    <font>
      <sz val="10"/>
      <name val="Arial Cyr"/>
      <charset val="204"/>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9" fontId="16" fillId="0" borderId="0" applyFont="0" applyFill="0" applyBorder="0" applyAlignment="0" applyProtection="0"/>
  </cellStyleXfs>
  <cellXfs count="85">
    <xf numFmtId="0" fontId="0" fillId="0" borderId="0" xfId="0"/>
    <xf numFmtId="0" fontId="3"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 fillId="0" borderId="0" xfId="0" applyNumberFormat="1" applyFont="1" applyBorder="1" applyAlignment="1">
      <alignment vertical="center" wrapText="1"/>
    </xf>
    <xf numFmtId="0" fontId="7"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0"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6"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167" fontId="3" fillId="0" borderId="6" xfId="0" applyNumberFormat="1" applyFont="1" applyBorder="1" applyAlignment="1">
      <alignment horizontal="center" vertical="center" wrapText="1"/>
    </xf>
    <xf numFmtId="0" fontId="7" fillId="0" borderId="6" xfId="0" applyNumberFormat="1" applyFont="1" applyBorder="1" applyAlignment="1">
      <alignment horizontal="left" vertical="center" wrapText="1"/>
    </xf>
    <xf numFmtId="4" fontId="3"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0" fontId="7"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165" fontId="3" fillId="0" borderId="6"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7" fillId="0" borderId="6"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7" fillId="0" borderId="6" xfId="0" applyNumberFormat="1" applyFont="1" applyFill="1" applyBorder="1" applyAlignment="1">
      <alignment horizontal="center" vertical="center" wrapText="1"/>
    </xf>
    <xf numFmtId="0" fontId="12" fillId="0" borderId="4" xfId="0" applyNumberFormat="1" applyFont="1" applyBorder="1" applyAlignment="1">
      <alignment horizontal="left" vertical="center" wrapText="1"/>
    </xf>
    <xf numFmtId="0" fontId="12" fillId="0" borderId="3" xfId="0" applyNumberFormat="1" applyFont="1" applyBorder="1" applyAlignment="1">
      <alignment horizontal="left" vertical="center" wrapText="1"/>
    </xf>
    <xf numFmtId="0" fontId="12" fillId="0" borderId="5" xfId="0" applyNumberFormat="1" applyFont="1" applyBorder="1" applyAlignment="1">
      <alignment horizontal="left" vertical="center" wrapText="1"/>
    </xf>
    <xf numFmtId="165" fontId="15" fillId="0" borderId="6"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0" fontId="3" fillId="0" borderId="6"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0" fontId="12" fillId="0" borderId="6" xfId="0" applyNumberFormat="1" applyFont="1" applyBorder="1" applyAlignment="1">
      <alignment horizontal="left" vertical="center" wrapText="1"/>
    </xf>
    <xf numFmtId="166" fontId="7" fillId="0" borderId="6" xfId="2"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6" fillId="0" borderId="3" xfId="1" applyNumberFormat="1" applyBorder="1" applyAlignment="1" applyProtection="1">
      <alignment horizontal="center" wrapText="1"/>
    </xf>
    <xf numFmtId="49" fontId="1" fillId="0" borderId="3" xfId="0" applyNumberFormat="1" applyFont="1" applyBorder="1" applyAlignment="1">
      <alignment horizontal="center" wrapText="1"/>
    </xf>
    <xf numFmtId="49"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0" fontId="13" fillId="0" borderId="0"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3" fillId="0" borderId="0"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5" fillId="0" borderId="0"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0" xfId="0" applyNumberFormat="1" applyFont="1" applyBorder="1" applyAlignment="1">
      <alignment horizontal="justify" vertical="center" wrapText="1"/>
    </xf>
    <xf numFmtId="0" fontId="1" fillId="0" borderId="0" xfId="0" applyNumberFormat="1" applyFont="1" applyBorder="1" applyAlignment="1">
      <alignment horizontal="center" vertical="center" wrapText="1"/>
    </xf>
    <xf numFmtId="0" fontId="8" fillId="0" borderId="0" xfId="0" applyNumberFormat="1" applyFont="1" applyBorder="1" applyAlignment="1">
      <alignment horizontal="left" vertical="center" wrapText="1"/>
    </xf>
    <xf numFmtId="0" fontId="7" fillId="0" borderId="0" xfId="0" applyNumberFormat="1" applyFont="1" applyBorder="1" applyAlignment="1">
      <alignment horizontal="center" vertical="center" wrapText="1"/>
    </xf>
    <xf numFmtId="49" fontId="3" fillId="0" borderId="6" xfId="0" applyNumberFormat="1" applyFont="1" applyFill="1" applyBorder="1" applyAlignment="1">
      <alignment horizontal="center" vertical="center" wrapText="1"/>
    </xf>
    <xf numFmtId="0" fontId="12" fillId="0" borderId="4" xfId="0" applyNumberFormat="1"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otnikovMG/AppData/Local/Microsoft/Windows/Temporary%20Internet%20Files/Content.Outlook/6NBWHM0L/&#1069;/&#1056;&#1072;&#1089;&#1095;&#1077;&#1090;&#1085;&#1099;&#1077;%20&#1090;&#1072;&#1073;&#1083;&#1080;&#1094;&#1099;%20&#1069;&#1083;.&#1101;&#1085;&#1077;&#1088;&#1075;&#1080;&#1103;%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40;&#1050;&#1051;&#1070;&#1063;&#1045;&#1053;&#1048;&#1071;%20&#1056;&#1069;&#1050;/2021%20&#1075;&#1086;&#1076;/&#1058;&#1072;&#1073;&#1083;&#1080;&#1094;&#1099;%20&#1082;%20&#1079;&#1072;&#1082;&#1083;&#1102;&#1095;&#1077;&#1085;&#1080;&#1102;%20&#1059;&#1058;&#1069;&#1058;%20&#1057;&#1072;&#1093;&#1043;&#1069;&#1050;%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1055;&#1041;%20&#1087;&#1086;%20&#1075;&#1086;&#1076;&#1072;&#1084;/&#1057;&#1055;&#1041;%202022/2022/&#1090;&#1072;&#1073;&#1083;&#1080;&#1094;&#1099;%20&#1056;&#1069;&#1050;%20&#1069;&#1051;.&#1069;&#1053;%20&#1092;&#1072;&#1082;&#1090;%20&#1080;%202022%20&#1076;&#1083;&#1103;%20&#1057;&#1055;&#10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7;&#1055;&#1041;%20&#1087;&#1086;%20&#1075;&#1086;&#1076;&#1072;&#1084;/&#1057;&#1055;&#1041;%202022/&#1057;&#1074;&#1086;&#1076;%20&#1101;&#1083;&#1077;&#1082;&#1090;&#1088;&#1086;%20&#1080;%20&#1090;&#1077;&#1087;&#1083;&#1086;%20&#1085;&#1072;%202021%20&#1075;&#1086;&#1076;%20(&#1057;&#1055;&#10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lotnikovMG/AppData/Local/Microsoft/Windows/Temporary%20Internet%20Files/Content.Outlook/6NBWHM0L/&#1058;/&#1056;&#1072;&#1089;&#1095;&#1077;&#1090;&#1085;&#1099;&#1077;%20&#1090;&#1072;&#1073;&#1083;&#1080;&#1094;&#1099;%20&#1058;.&#1101;&#1085;&#1077;&#1088;&#1075;&#1080;&#1103;%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69;/&#1056;&#1072;&#1089;&#1095;&#1077;&#1090;&#1085;&#1099;&#1077;%20&#1090;&#1072;&#1073;&#1083;&#1080;&#1094;&#1099;%20&#1069;&#1083;.&#1101;&#1085;&#1077;&#1088;&#1075;&#1080;&#110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водстьвенные показатели"/>
      <sheetName val="Долгосрочные параметры"/>
      <sheetName val="Долгосрочные параметры (2)"/>
      <sheetName val="баланс ФАКТ"/>
      <sheetName val="баланс ПЛАН на 2022"/>
      <sheetName val="П 1.1.1."/>
      <sheetName val="П 1.1.2."/>
      <sheetName val="П 1.2.1."/>
      <sheetName val="П 1.2.2."/>
      <sheetName val="П 1.3"/>
      <sheetName val="П 1.4."/>
      <sheetName val="П 1.5."/>
      <sheetName val="П 1.6."/>
      <sheetName val="П 1.9."/>
      <sheetName val="П 1.11"/>
      <sheetName val="П 1.12."/>
      <sheetName val="П 2.1"/>
      <sheetName val="П 2.2."/>
      <sheetName val="Операционные расходы"/>
      <sheetName val="Неподконтрольные"/>
      <sheetName val="Амортизация СФЕРА"/>
      <sheetName val="Амортизация СФЕРА2"/>
      <sheetName val="Электрические сети"/>
      <sheetName val="Амортизация АУП"/>
      <sheetName val="Амортизация Газовая служба Ю-С"/>
      <sheetName val="Амортизация Механический участо"/>
      <sheetName val="Амортизация"/>
      <sheetName val="ПДВ"/>
      <sheetName val="Налог на имущество"/>
      <sheetName val="Отчисления на соц.нужды"/>
      <sheetName val="Обязательное страхование ОПО"/>
      <sheetName val="Обязательное страхование ОСАГО"/>
      <sheetName val="МУП ГИАЦ"/>
      <sheetName val="Аттестация (цех)"/>
      <sheetName val="Аттестация (общехоз)"/>
      <sheetName val="Прочие (вода и эл. офис и т.э)"/>
      <sheetName val="расчет корректировки за 2020 г"/>
      <sheetName val="Сбыт.надб."/>
      <sheetName val="П.1.16."/>
      <sheetName val="П.1.16. (касса)"/>
      <sheetName val="ППР"/>
      <sheetName val="Расчет нормативной численности"/>
      <sheetName val="Прибыль"/>
      <sheetName val="К"/>
      <sheetName val="Приложеие № 3"/>
    </sheetNames>
    <sheetDataSet>
      <sheetData sheetId="0" refreshError="1">
        <row r="6">
          <cell r="E6">
            <v>16628.703999656409</v>
          </cell>
          <cell r="F6">
            <v>18654.5</v>
          </cell>
          <cell r="G6">
            <v>19266.458995165831</v>
          </cell>
        </row>
        <row r="9">
          <cell r="G9">
            <v>2345.4520000000002</v>
          </cell>
        </row>
        <row r="14">
          <cell r="E14">
            <v>17065.087882</v>
          </cell>
          <cell r="F14">
            <v>16850.2</v>
          </cell>
          <cell r="G14">
            <v>17462.112495672947</v>
          </cell>
        </row>
        <row r="18">
          <cell r="E18">
            <v>287.04513235761647</v>
          </cell>
          <cell r="F18">
            <v>236.09852850518644</v>
          </cell>
          <cell r="G18">
            <v>297.44864358701739</v>
          </cell>
        </row>
      </sheetData>
      <sheetData sheetId="1" refreshError="1"/>
      <sheetData sheetId="2" refreshError="1"/>
      <sheetData sheetId="3" refreshError="1">
        <row r="65">
          <cell r="R65">
            <v>314.29389000000003</v>
          </cell>
        </row>
        <row r="83">
          <cell r="R83">
            <v>10722.052750000001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97">
          <cell r="F97">
            <v>58187.193110000007</v>
          </cell>
        </row>
        <row r="102">
          <cell r="F102">
            <v>5131.2884056856128</v>
          </cell>
        </row>
      </sheetData>
      <sheetData sheetId="37" refreshError="1">
        <row r="58">
          <cell r="D58">
            <v>0.18044238654531741</v>
          </cell>
        </row>
      </sheetData>
      <sheetData sheetId="38" refreshError="1"/>
      <sheetData sheetId="39" refreshError="1"/>
      <sheetData sheetId="40" refreshError="1"/>
      <sheetData sheetId="41" refreshError="1"/>
      <sheetData sheetId="42" refreshError="1"/>
      <sheetData sheetId="43" refreshError="1">
        <row r="19">
          <cell r="H19">
            <v>15767.342086869288</v>
          </cell>
          <cell r="M19">
            <v>15778.179375333784</v>
          </cell>
          <cell r="R19">
            <v>14541.256259992055</v>
          </cell>
          <cell r="W19">
            <v>19121.67493093546</v>
          </cell>
        </row>
        <row r="64">
          <cell r="M64">
            <v>5603.1608630516421</v>
          </cell>
          <cell r="R64">
            <v>6040.064186585153</v>
          </cell>
          <cell r="W64">
            <v>7186.8680586632745</v>
          </cell>
        </row>
        <row r="112">
          <cell r="W112">
            <v>40.365871679383673</v>
          </cell>
        </row>
        <row r="114">
          <cell r="W114">
            <v>8.0731743358767343</v>
          </cell>
        </row>
        <row r="115">
          <cell r="M115">
            <v>1087.25495</v>
          </cell>
          <cell r="R115">
            <v>538.909609874593</v>
          </cell>
          <cell r="W115">
            <v>902.97174758054473</v>
          </cell>
        </row>
        <row r="118">
          <cell r="H118">
            <v>59286.636077274467</v>
          </cell>
          <cell r="M118">
            <v>61784.583583963322</v>
          </cell>
          <cell r="R118">
            <v>59184.199405238265</v>
          </cell>
          <cell r="W118">
            <v>76863.482032036525</v>
          </cell>
        </row>
        <row r="120">
          <cell r="H120">
            <v>3.8522515070555277</v>
          </cell>
          <cell r="L120">
            <v>4.1756117618013766</v>
          </cell>
          <cell r="V120">
            <v>5.0777287667985984</v>
          </cell>
        </row>
        <row r="121">
          <cell r="L121">
            <v>17065.087882</v>
          </cell>
          <cell r="Q121">
            <v>16850.2</v>
          </cell>
          <cell r="V121">
            <v>17462.112495672947</v>
          </cell>
        </row>
      </sheetData>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аз"/>
      <sheetName val="Дин.тэ"/>
      <sheetName val="ПДВ"/>
      <sheetName val="Факт"/>
      <sheetName val="Оборудование"/>
      <sheetName val="По мес.т.эн."/>
      <sheetName val="По мес.эл.эн."/>
      <sheetName val="П1.1.1"/>
      <sheetName val="П1.1.2"/>
      <sheetName val="П1.2.1"/>
      <sheetName val="П1.2.2"/>
      <sheetName val="П1.4"/>
      <sheetName val="П1.4 (1)"/>
      <sheetName val="П1.4 (2)"/>
      <sheetName val="П1.5"/>
      <sheetName val="П1.6"/>
      <sheetName val="П1.7"/>
      <sheetName val="П1.8"/>
      <sheetName val="П1.9"/>
      <sheetName val="П1.11"/>
      <sheetName val="П 2.1"/>
      <sheetName val="П 2.2"/>
      <sheetName val="ДИН"/>
      <sheetName val="Норматив"/>
      <sheetName val="Предприятие"/>
      <sheetName val="Ремонт14г."/>
      <sheetName val="Факт тэ 2013"/>
      <sheetName val="Динамика"/>
      <sheetName val="Дин.ээ"/>
    </sheetNames>
    <sheetDataSet>
      <sheetData sheetId="0"/>
      <sheetData sheetId="1"/>
      <sheetData sheetId="2"/>
      <sheetData sheetId="3"/>
      <sheetData sheetId="4"/>
      <sheetData sheetId="5"/>
      <sheetData sheetId="6">
        <row r="28">
          <cell r="O28">
            <v>9893.2000000000007</v>
          </cell>
        </row>
        <row r="29">
          <cell r="O29">
            <v>4632.3</v>
          </cell>
        </row>
        <row r="30">
          <cell r="O30">
            <v>474.3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ФАКТ"/>
      <sheetName val="баланс ПЛАН на 2022"/>
    </sheetNames>
    <sheetDataSet>
      <sheetData sheetId="0">
        <row r="73">
          <cell r="R73">
            <v>3760.8491080000013</v>
          </cell>
        </row>
        <row r="82">
          <cell r="R82">
            <v>8248.8266800000019</v>
          </cell>
        </row>
      </sheetData>
      <sheetData sheetId="1">
        <row r="73">
          <cell r="R73">
            <v>4165.8339999999998</v>
          </cell>
        </row>
        <row r="77">
          <cell r="J77">
            <v>544.43400000000008</v>
          </cell>
          <cell r="Q77">
            <v>505.20400000000006</v>
          </cell>
        </row>
        <row r="78">
          <cell r="J78">
            <v>1721.3390000000004</v>
          </cell>
          <cell r="Q78">
            <v>1394.8570000000002</v>
          </cell>
          <cell r="R78">
            <v>3116.1960000000008</v>
          </cell>
        </row>
        <row r="79">
          <cell r="R79">
            <v>10667.681515672948</v>
          </cell>
        </row>
        <row r="82">
          <cell r="R82">
            <v>8146.4932456729475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КТРО на 2021 год"/>
      <sheetName val="ТЕПЛО 2021"/>
      <sheetName val="Электро СБЫТ 2021"/>
      <sheetName val="Тепло СБЫТ 2021"/>
      <sheetName val="ГВС 2021"/>
      <sheetName val="М3 на ГВС 2021"/>
      <sheetName val="РЕЕСТР договоров электро 2021"/>
      <sheetName val="РЕЕСТР дог телпо 2021"/>
      <sheetName val="РЕССТР дог ГВС 2021"/>
      <sheetName val="подпитка + хоз быт"/>
    </sheetNames>
    <sheetDataSet>
      <sheetData sheetId="0"/>
      <sheetData sheetId="1"/>
      <sheetData sheetId="2">
        <row r="62">
          <cell r="U62">
            <v>8432.3286736729478</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осрочные параметры"/>
      <sheetName val="Производстьвенные показатели"/>
      <sheetName val="Приложение № 1.1."/>
      <sheetName val="Приложение № 1.2."/>
      <sheetName val="Приложение № 1.2. (2)"/>
      <sheetName val="Приложение № 1.2. (3)"/>
      <sheetName val="Приложение 1.3."/>
      <sheetName val="Приложение № 3.1."/>
      <sheetName val="Характеристики трубопроводов"/>
      <sheetName val="ТЕПЛО 2022"/>
      <sheetName val="Приложение 4.1."/>
      <sheetName val="П 1.7."/>
      <sheetName val="Приложение № 4.3."/>
      <sheetName val="П 1.8."/>
      <sheetName val="П 1.9."/>
      <sheetName val="П1.11"/>
      <sheetName val="Приложение 4.4"/>
      <sheetName val="Приложение 4.7"/>
      <sheetName val="Приложение 4.8"/>
      <sheetName val="расчёт утечки"/>
      <sheetName val="Приложение № 4.10."/>
      <sheetName val="Амортизация СФЕРА"/>
      <sheetName val="Амортизация СФЕРА2"/>
      <sheetName val="Амортизация Хомутово 2"/>
      <sheetName val="Амортизация Тепловые сети"/>
      <sheetName val="Амортизация АУП"/>
      <sheetName val="Амортизация Газовая служба Ю-С"/>
      <sheetName val="Амортизация Механический участо"/>
      <sheetName val="Амортизация"/>
      <sheetName val="Аренда офисного помещения"/>
      <sheetName val="Налог на имущество"/>
      <sheetName val="МУП ГИАЦ"/>
      <sheetName val="Операционные"/>
      <sheetName val="Прочие (вода и эл. офис и т.э)"/>
      <sheetName val="ПДВ"/>
      <sheetName val="Обязательное страхование ОПО"/>
      <sheetName val="Обязательное страхование ОСАГО"/>
      <sheetName val="Отчисления на соц.нужды"/>
      <sheetName val="Услуги банка"/>
      <sheetName val="Энергетические"/>
      <sheetName val="Аттестация (цех)"/>
      <sheetName val="Аттестация (общехоз)"/>
      <sheetName val="Неподконтрольные"/>
      <sheetName val="расчет корректировки за 2020 г"/>
      <sheetName val="К"/>
      <sheetName val="НВВ"/>
      <sheetName val="Эл оборуд"/>
      <sheetName val="Тех хар-ки"/>
      <sheetName val="условные едницы"/>
      <sheetName val="НВВ 2"/>
      <sheetName val="Приложение 6.1"/>
      <sheetName val="Приложеие № 3"/>
    </sheetNames>
    <sheetDataSet>
      <sheetData sheetId="0"/>
      <sheetData sheetId="1">
        <row r="8">
          <cell r="E8">
            <v>25980.607232184044</v>
          </cell>
          <cell r="F8">
            <v>28141.7</v>
          </cell>
          <cell r="G8">
            <v>28490.412778856429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8">
          <cell r="F8">
            <v>15162.657760000007</v>
          </cell>
          <cell r="G8">
            <v>16819.793133748004</v>
          </cell>
          <cell r="H8">
            <v>17382.077486851689</v>
          </cell>
        </row>
      </sheetData>
      <sheetData sheetId="40"/>
      <sheetData sheetId="41"/>
      <sheetData sheetId="42"/>
      <sheetData sheetId="43"/>
      <sheetData sheetId="44">
        <row r="64">
          <cell r="T64">
            <v>8899.6394799999998</v>
          </cell>
          <cell r="Z64">
            <v>5103.4851946597801</v>
          </cell>
          <cell r="AF64">
            <v>6237.787304035498</v>
          </cell>
        </row>
        <row r="112">
          <cell r="AF112">
            <v>2479.3825849467244</v>
          </cell>
        </row>
        <row r="113">
          <cell r="AF113">
            <v>1591.0707575693457</v>
          </cell>
        </row>
        <row r="115">
          <cell r="T115">
            <v>874.34505000000001</v>
          </cell>
          <cell r="Z115">
            <v>782.17546642540708</v>
          </cell>
        </row>
      </sheetData>
      <sheetData sheetId="45">
        <row r="13">
          <cell r="D13">
            <v>70853.772421000001</v>
          </cell>
          <cell r="E13">
            <v>65543.269755564921</v>
          </cell>
          <cell r="F13">
            <v>85275.800515842813</v>
          </cell>
        </row>
      </sheetData>
      <sheetData sheetId="46"/>
      <sheetData sheetId="47"/>
      <sheetData sheetId="48"/>
      <sheetData sheetId="49">
        <row r="10">
          <cell r="E10">
            <v>154.56598164303861</v>
          </cell>
          <cell r="F10">
            <v>156.57547340778987</v>
          </cell>
          <cell r="G10">
            <v>156.45175374822489</v>
          </cell>
        </row>
      </sheetData>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водстьвенные показатели"/>
      <sheetName val="Долгосрочные параметры"/>
      <sheetName val="Долгосрочные параметры (2)"/>
      <sheetName val="баланс ФАКТ"/>
      <sheetName val="баланс ПЛАН на 2022"/>
      <sheetName val="П 1.1.1."/>
      <sheetName val="П 1.1.2."/>
      <sheetName val="П 1.2.1."/>
      <sheetName val="П 1.2.2."/>
      <sheetName val="П 1.3"/>
      <sheetName val="П 1.4."/>
      <sheetName val="П 1.5."/>
      <sheetName val="П 1.6."/>
      <sheetName val="П 1.9."/>
      <sheetName val="П 1.11"/>
      <sheetName val="П 1.12."/>
      <sheetName val="П 2.1"/>
      <sheetName val="П 2.2."/>
      <sheetName val="Операционные расходы"/>
      <sheetName val="Неподконтрольные"/>
      <sheetName val="Амортизация СФЕРА"/>
      <sheetName val="Амортизация СФЕРА2"/>
      <sheetName val="Электрические сети"/>
      <sheetName val="Амортизация АУП"/>
      <sheetName val="Амортизация Газовая служба Ю-С"/>
      <sheetName val="Амортизация Механический участо"/>
      <sheetName val="Амортизация"/>
      <sheetName val="ПДВ"/>
      <sheetName val="Налог на имущество"/>
      <sheetName val="Отчисления на соц.нужды"/>
      <sheetName val="Обязательное страхование ОПО"/>
      <sheetName val="Обязательное страхование ОСАГО"/>
      <sheetName val="МУП ГИАЦ"/>
      <sheetName val="Аттестация (цех)"/>
      <sheetName val="Аттестация (общехоз)"/>
      <sheetName val="Прочие (вода и эл. офис и т.э)"/>
      <sheetName val="расчет корректировки за 2020 г"/>
      <sheetName val="Сбыт.надб."/>
      <sheetName val="П.1.16."/>
      <sheetName val="П.1.16. (касса)"/>
      <sheetName val="ППР"/>
      <sheetName val="Расчет нормативной численности"/>
      <sheetName val="Прибыль"/>
      <sheetName val="К"/>
      <sheetName val="НВВ"/>
      <sheetName val="НВВ 2"/>
      <sheetName val="Приложеие № 3"/>
      <sheetName val="ОСВ по МРКЦ"/>
      <sheetName val="Неучтенные расходы пункт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8">
          <cell r="V58">
            <v>75488.389780633894</v>
          </cell>
        </row>
      </sheetData>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khgek@sakhge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204"/>
  <sheetViews>
    <sheetView workbookViewId="0">
      <selection activeCell="AZ180" sqref="AZ180:DA181"/>
    </sheetView>
  </sheetViews>
  <sheetFormatPr defaultColWidth="0.85546875" defaultRowHeight="15.75" x14ac:dyDescent="0.2"/>
  <cols>
    <col min="1" max="4" width="0.85546875" style="2"/>
    <col min="5" max="6" width="1.85546875" style="2" customWidth="1"/>
    <col min="7" max="25" width="0.85546875" style="2"/>
    <col min="26" max="26" width="2.42578125" style="2" customWidth="1"/>
    <col min="27" max="69" width="0.85546875" style="2"/>
    <col min="70" max="70" width="0.85546875" style="2" customWidth="1"/>
    <col min="71" max="73" width="0.85546875" style="2"/>
    <col min="74" max="74" width="0.85546875" style="2" customWidth="1"/>
    <col min="75" max="86" width="0.85546875" style="2"/>
    <col min="87" max="88" width="0.85546875" style="2" customWidth="1"/>
    <col min="89" max="100" width="0.85546875" style="2"/>
    <col min="101" max="101" width="0.5703125" style="2" customWidth="1"/>
    <col min="102" max="104" width="0.85546875" style="2"/>
    <col min="105" max="105" width="0.42578125" style="2" customWidth="1"/>
    <col min="106" max="108" width="0.85546875" style="2"/>
    <col min="109" max="109" width="1" style="2" customWidth="1"/>
    <col min="110" max="16384" width="0.85546875" style="2"/>
  </cols>
  <sheetData>
    <row r="1" spans="1:105" s="10" customFormat="1" ht="12.75" x14ac:dyDescent="0.2">
      <c r="A1" s="66" t="s">
        <v>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row>
    <row r="2" spans="1:105" s="10" customFormat="1" ht="39.75" customHeight="1" x14ac:dyDescent="0.2">
      <c r="A2" s="66" t="s">
        <v>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row>
    <row r="3" spans="1:105" s="3" customFormat="1" ht="24" customHeight="1" x14ac:dyDescent="0.2">
      <c r="A3" s="67" t="s">
        <v>6</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row>
    <row r="4" spans="1:105" ht="9" customHeight="1" x14ac:dyDescent="0.2"/>
    <row r="5" spans="1:105" ht="9" customHeight="1" x14ac:dyDescent="0.2"/>
    <row r="6" spans="1:105" s="4" customFormat="1" ht="16.5" x14ac:dyDescent="0.2">
      <c r="A6" s="68" t="s">
        <v>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row>
    <row r="7" spans="1:105" s="4" customFormat="1" ht="6"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row>
    <row r="8" spans="1:105" s="4" customFormat="1" ht="17.25" customHeight="1" x14ac:dyDescent="0.2">
      <c r="A8" s="68" t="s">
        <v>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row>
    <row r="9" spans="1:105" s="4" customFormat="1" ht="20.25" customHeight="1" x14ac:dyDescent="0.2">
      <c r="A9" s="68" t="s">
        <v>276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9" t="s">
        <v>290</v>
      </c>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8" t="s">
        <v>9</v>
      </c>
      <c r="CF9" s="68"/>
      <c r="CG9" s="68"/>
      <c r="CH9" s="68"/>
      <c r="CI9" s="68"/>
      <c r="CJ9" s="68"/>
      <c r="CK9" s="68"/>
      <c r="CL9" s="68"/>
      <c r="CM9" s="68"/>
      <c r="CN9" s="68"/>
      <c r="CO9" s="68"/>
      <c r="CP9" s="68"/>
      <c r="CQ9" s="68"/>
      <c r="CR9" s="68"/>
      <c r="CS9" s="68"/>
      <c r="CT9" s="68"/>
      <c r="CU9" s="68"/>
      <c r="CV9" s="68"/>
      <c r="CW9" s="68"/>
      <c r="CX9" s="68"/>
      <c r="CY9" s="68"/>
      <c r="CZ9" s="68"/>
      <c r="DA9" s="68"/>
    </row>
    <row r="10" spans="1:105" s="4" customFormat="1" ht="16.5" x14ac:dyDescent="0.2">
      <c r="A10" s="61" t="s">
        <v>10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row>
    <row r="12" spans="1:105" ht="34.5" customHeight="1" x14ac:dyDescent="0.2">
      <c r="A12" s="62" t="s">
        <v>268</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row>
    <row r="13" spans="1:105" s="10" customFormat="1" ht="12.75" x14ac:dyDescent="0.2">
      <c r="A13" s="63" t="s">
        <v>11</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row>
    <row r="14" spans="1:105" x14ac:dyDescent="0.2">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row>
    <row r="15" spans="1:105" x14ac:dyDescent="0.2">
      <c r="A15" s="49" t="s">
        <v>12</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9.75" customHeight="1" x14ac:dyDescent="0.2"/>
    <row r="17" spans="1:105" ht="39" customHeight="1" x14ac:dyDescent="0.2">
      <c r="A17" s="53" t="s">
        <v>13</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65" t="s">
        <v>270</v>
      </c>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row>
    <row r="18" spans="1:105" ht="21" customHeight="1" x14ac:dyDescent="0.2">
      <c r="A18" s="58" t="s">
        <v>14</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9" t="s">
        <v>269</v>
      </c>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row>
    <row r="19" spans="1:105" ht="31.5" customHeight="1" x14ac:dyDescent="0.2">
      <c r="A19" s="53" t="s">
        <v>15</v>
      </c>
      <c r="B19" s="53"/>
      <c r="C19" s="53"/>
      <c r="D19" s="53"/>
      <c r="E19" s="53"/>
      <c r="F19" s="53"/>
      <c r="G19" s="53"/>
      <c r="H19" s="53"/>
      <c r="I19" s="53"/>
      <c r="J19" s="53"/>
      <c r="K19" s="53"/>
      <c r="L19" s="53"/>
      <c r="M19" s="53"/>
      <c r="N19" s="53"/>
      <c r="O19" s="53"/>
      <c r="P19" s="53"/>
      <c r="Q19" s="53"/>
      <c r="R19" s="53"/>
      <c r="S19" s="53"/>
      <c r="T19" s="53"/>
      <c r="U19" s="53"/>
      <c r="V19" s="53"/>
      <c r="W19" s="53"/>
      <c r="X19" s="60" t="s">
        <v>271</v>
      </c>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row>
    <row r="20" spans="1:105" ht="37.5" customHeight="1" x14ac:dyDescent="0.2">
      <c r="A20" s="53" t="s">
        <v>16</v>
      </c>
      <c r="B20" s="53"/>
      <c r="C20" s="53"/>
      <c r="D20" s="53"/>
      <c r="E20" s="53"/>
      <c r="F20" s="53"/>
      <c r="G20" s="53"/>
      <c r="H20" s="53"/>
      <c r="I20" s="53"/>
      <c r="J20" s="53"/>
      <c r="K20" s="53"/>
      <c r="L20" s="53"/>
      <c r="M20" s="53"/>
      <c r="N20" s="53"/>
      <c r="O20" s="53"/>
      <c r="P20" s="53"/>
      <c r="Q20" s="53"/>
      <c r="R20" s="53"/>
      <c r="S20" s="53"/>
      <c r="T20" s="53"/>
      <c r="U20" s="53"/>
      <c r="V20" s="53"/>
      <c r="W20" s="53"/>
      <c r="X20" s="60" t="s">
        <v>271</v>
      </c>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row>
    <row r="21" spans="1:105" ht="28.5" customHeight="1" x14ac:dyDescent="0.2">
      <c r="A21" s="53" t="s">
        <v>17</v>
      </c>
      <c r="B21" s="53"/>
      <c r="C21" s="53"/>
      <c r="D21" s="53"/>
      <c r="E21" s="53"/>
      <c r="F21" s="53"/>
      <c r="G21" s="53"/>
      <c r="H21" s="56" t="s">
        <v>272</v>
      </c>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row>
    <row r="22" spans="1:105" ht="25.5" customHeight="1" x14ac:dyDescent="0.2">
      <c r="A22" s="53" t="s">
        <v>18</v>
      </c>
      <c r="B22" s="53"/>
      <c r="C22" s="53"/>
      <c r="D22" s="53"/>
      <c r="E22" s="53"/>
      <c r="F22" s="53"/>
      <c r="G22" s="53"/>
      <c r="H22" s="56" t="s">
        <v>273</v>
      </c>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row>
    <row r="23" spans="1:105" ht="27" customHeight="1" x14ac:dyDescent="0.2">
      <c r="A23" s="53" t="s">
        <v>19</v>
      </c>
      <c r="B23" s="53"/>
      <c r="C23" s="53"/>
      <c r="D23" s="53"/>
      <c r="E23" s="53"/>
      <c r="F23" s="53"/>
      <c r="G23" s="53"/>
      <c r="H23" s="53"/>
      <c r="I23" s="53"/>
      <c r="J23" s="53"/>
      <c r="K23" s="53"/>
      <c r="L23" s="53"/>
      <c r="M23" s="53"/>
      <c r="N23" s="53"/>
      <c r="O23" s="53"/>
      <c r="P23" s="53"/>
      <c r="Q23" s="53"/>
      <c r="R23" s="53"/>
      <c r="S23" s="53"/>
      <c r="T23" s="53"/>
      <c r="U23" s="53"/>
      <c r="V23" s="53"/>
      <c r="W23" s="53"/>
      <c r="X23" s="53"/>
      <c r="Y23" s="53"/>
      <c r="Z23" s="57" t="s">
        <v>291</v>
      </c>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row>
    <row r="24" spans="1:105" ht="27.75" customHeight="1" x14ac:dyDescent="0.25">
      <c r="A24" s="53" t="s">
        <v>20</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4" t="s">
        <v>274</v>
      </c>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row>
    <row r="25" spans="1:105" ht="19.5" customHeight="1" x14ac:dyDescent="0.2">
      <c r="A25" s="53" t="s">
        <v>21</v>
      </c>
      <c r="B25" s="53"/>
      <c r="C25" s="53"/>
      <c r="D25" s="53"/>
      <c r="E25" s="53"/>
      <c r="F25" s="53"/>
      <c r="G25" s="53"/>
      <c r="H25" s="53"/>
      <c r="I25" s="53"/>
      <c r="J25" s="53"/>
      <c r="K25" s="53"/>
      <c r="L25" s="53"/>
      <c r="M25" s="53"/>
      <c r="N25" s="53"/>
      <c r="O25" s="53"/>
      <c r="P25" s="53"/>
      <c r="Q25" s="53"/>
      <c r="R25" s="53"/>
      <c r="S25" s="53"/>
      <c r="T25" s="53"/>
      <c r="U25" s="53"/>
      <c r="V25" s="53"/>
      <c r="W25" s="53"/>
      <c r="X25" s="53"/>
      <c r="Y25" s="53"/>
      <c r="Z25" s="56" t="s">
        <v>275</v>
      </c>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row>
    <row r="26" spans="1:105" ht="18" customHeight="1" x14ac:dyDescent="0.2">
      <c r="A26" s="53" t="s">
        <v>22</v>
      </c>
      <c r="B26" s="53"/>
      <c r="C26" s="53"/>
      <c r="D26" s="53"/>
      <c r="E26" s="53"/>
      <c r="F26" s="53"/>
      <c r="G26" s="53"/>
      <c r="H26" s="56" t="s">
        <v>275</v>
      </c>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row>
    <row r="27" spans="1:105" ht="13.5" customHeight="1" x14ac:dyDescent="0.2"/>
    <row r="28" spans="1:105" x14ac:dyDescent="0.2">
      <c r="A28" s="49" t="s">
        <v>23</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30" spans="1:105" s="10" customFormat="1" ht="45.75" customHeight="1" x14ac:dyDescent="0.2">
      <c r="A30" s="50" t="s">
        <v>0</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c r="AJ30" s="52" t="s">
        <v>1</v>
      </c>
      <c r="AK30" s="50"/>
      <c r="AL30" s="50"/>
      <c r="AM30" s="50"/>
      <c r="AN30" s="50"/>
      <c r="AO30" s="50"/>
      <c r="AP30" s="50"/>
      <c r="AQ30" s="50"/>
      <c r="AR30" s="50"/>
      <c r="AS30" s="50"/>
      <c r="AT30" s="50"/>
      <c r="AU30" s="50"/>
      <c r="AV30" s="50"/>
      <c r="AW30" s="50"/>
      <c r="AX30" s="50"/>
      <c r="AY30" s="51"/>
      <c r="AZ30" s="52" t="s">
        <v>2</v>
      </c>
      <c r="BA30" s="50"/>
      <c r="BB30" s="50"/>
      <c r="BC30" s="50"/>
      <c r="BD30" s="50"/>
      <c r="BE30" s="50"/>
      <c r="BF30" s="50"/>
      <c r="BG30" s="50"/>
      <c r="BH30" s="50"/>
      <c r="BI30" s="50"/>
      <c r="BJ30" s="50"/>
      <c r="BK30" s="50"/>
      <c r="BL30" s="50"/>
      <c r="BM30" s="50"/>
      <c r="BN30" s="50"/>
      <c r="BO30" s="50"/>
      <c r="BP30" s="50"/>
      <c r="BQ30" s="50"/>
      <c r="BR30" s="50"/>
      <c r="BS30" s="51"/>
      <c r="BT30" s="52" t="s">
        <v>223</v>
      </c>
      <c r="BU30" s="50"/>
      <c r="BV30" s="50"/>
      <c r="BW30" s="50"/>
      <c r="BX30" s="50"/>
      <c r="BY30" s="50"/>
      <c r="BZ30" s="50"/>
      <c r="CA30" s="50"/>
      <c r="CB30" s="50"/>
      <c r="CC30" s="50"/>
      <c r="CD30" s="50"/>
      <c r="CE30" s="50"/>
      <c r="CF30" s="50"/>
      <c r="CG30" s="50"/>
      <c r="CH30" s="50"/>
      <c r="CI30" s="50"/>
      <c r="CJ30" s="51"/>
      <c r="CK30" s="52" t="s">
        <v>3</v>
      </c>
      <c r="CL30" s="50"/>
      <c r="CM30" s="50"/>
      <c r="CN30" s="50"/>
      <c r="CO30" s="50"/>
      <c r="CP30" s="50"/>
      <c r="CQ30" s="50"/>
      <c r="CR30" s="50"/>
      <c r="CS30" s="50"/>
      <c r="CT30" s="50"/>
      <c r="CU30" s="50"/>
      <c r="CV30" s="50"/>
      <c r="CW30" s="50"/>
      <c r="CX30" s="50"/>
      <c r="CY30" s="50"/>
      <c r="CZ30" s="50"/>
      <c r="DA30" s="50"/>
    </row>
    <row r="31" spans="1:105" s="7" customFormat="1" ht="28.5" customHeight="1" x14ac:dyDescent="0.2">
      <c r="A31" s="38" t="s">
        <v>277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row>
    <row r="32" spans="1:105" s="10" customFormat="1" ht="16.5" customHeight="1" x14ac:dyDescent="0.2">
      <c r="A32" s="25" t="s">
        <v>25</v>
      </c>
      <c r="B32" s="25"/>
      <c r="C32" s="25"/>
      <c r="D32" s="25"/>
      <c r="E32" s="25"/>
      <c r="F32" s="25"/>
      <c r="G32" s="25"/>
      <c r="H32" s="37" t="s">
        <v>24</v>
      </c>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9"/>
    </row>
    <row r="33" spans="1:105" ht="21.75" customHeight="1" x14ac:dyDescent="0.2">
      <c r="A33" s="25" t="s">
        <v>27</v>
      </c>
      <c r="B33" s="25"/>
      <c r="C33" s="25"/>
      <c r="D33" s="25"/>
      <c r="E33" s="25"/>
      <c r="F33" s="25"/>
      <c r="G33" s="25"/>
      <c r="H33" s="13" t="s">
        <v>28</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24" t="s">
        <v>29</v>
      </c>
      <c r="AK33" s="24"/>
      <c r="AL33" s="24"/>
      <c r="AM33" s="24"/>
      <c r="AN33" s="24"/>
      <c r="AO33" s="24"/>
      <c r="AP33" s="24"/>
      <c r="AQ33" s="24"/>
      <c r="AR33" s="24"/>
      <c r="AS33" s="24"/>
      <c r="AT33" s="24"/>
      <c r="AU33" s="24"/>
      <c r="AV33" s="24"/>
      <c r="AW33" s="24"/>
      <c r="AX33" s="24"/>
      <c r="AY33" s="24"/>
      <c r="AZ33" s="48">
        <f>'[1]расчет корректировки за 2020 г'!$F$97</f>
        <v>58187.193110000007</v>
      </c>
      <c r="BA33" s="48"/>
      <c r="BB33" s="48"/>
      <c r="BC33" s="48"/>
      <c r="BD33" s="48"/>
      <c r="BE33" s="48"/>
      <c r="BF33" s="48"/>
      <c r="BG33" s="48"/>
      <c r="BH33" s="48"/>
      <c r="BI33" s="48"/>
      <c r="BJ33" s="48"/>
      <c r="BK33" s="48"/>
      <c r="BL33" s="48"/>
      <c r="BM33" s="48"/>
      <c r="BN33" s="48"/>
      <c r="BO33" s="48"/>
      <c r="BP33" s="48"/>
      <c r="BQ33" s="48"/>
      <c r="BR33" s="48"/>
      <c r="BS33" s="48"/>
      <c r="BT33" s="48">
        <f>[1]К!$R$118</f>
        <v>59184.199405238265</v>
      </c>
      <c r="BU33" s="48"/>
      <c r="BV33" s="48"/>
      <c r="BW33" s="48"/>
      <c r="BX33" s="48"/>
      <c r="BY33" s="48"/>
      <c r="BZ33" s="48"/>
      <c r="CA33" s="48"/>
      <c r="CB33" s="48"/>
      <c r="CC33" s="48"/>
      <c r="CD33" s="48"/>
      <c r="CE33" s="48"/>
      <c r="CF33" s="48"/>
      <c r="CG33" s="48"/>
      <c r="CH33" s="48"/>
      <c r="CI33" s="48"/>
      <c r="CJ33" s="48"/>
      <c r="CK33" s="48">
        <f>[1]К!$W$118</f>
        <v>76863.482032036525</v>
      </c>
      <c r="CL33" s="48"/>
      <c r="CM33" s="48"/>
      <c r="CN33" s="48"/>
      <c r="CO33" s="48"/>
      <c r="CP33" s="48"/>
      <c r="CQ33" s="48"/>
      <c r="CR33" s="48"/>
      <c r="CS33" s="48"/>
      <c r="CT33" s="48"/>
      <c r="CU33" s="48"/>
      <c r="CV33" s="48"/>
      <c r="CW33" s="48"/>
      <c r="CX33" s="48"/>
      <c r="CY33" s="48"/>
      <c r="CZ33" s="48"/>
      <c r="DA33" s="48"/>
    </row>
    <row r="34" spans="1:105" s="10" customFormat="1" ht="23.25" customHeight="1" x14ac:dyDescent="0.2">
      <c r="A34" s="25" t="s">
        <v>30</v>
      </c>
      <c r="B34" s="25"/>
      <c r="C34" s="25"/>
      <c r="D34" s="25"/>
      <c r="E34" s="25"/>
      <c r="F34" s="25"/>
      <c r="G34" s="25"/>
      <c r="H34" s="13" t="s">
        <v>31</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24" t="s">
        <v>29</v>
      </c>
      <c r="AK34" s="24"/>
      <c r="AL34" s="24"/>
      <c r="AM34" s="24"/>
      <c r="AN34" s="24"/>
      <c r="AO34" s="24"/>
      <c r="AP34" s="24"/>
      <c r="AQ34" s="24"/>
      <c r="AR34" s="24"/>
      <c r="AS34" s="24"/>
      <c r="AT34" s="24"/>
      <c r="AU34" s="24"/>
      <c r="AV34" s="24"/>
      <c r="AW34" s="24"/>
      <c r="AX34" s="24"/>
      <c r="AY34" s="24"/>
      <c r="AZ34" s="20">
        <f>-'[1]расчет корректировки за 2020 г'!$F$102</f>
        <v>-5131.2884056856128</v>
      </c>
      <c r="BA34" s="20"/>
      <c r="BB34" s="20"/>
      <c r="BC34" s="20"/>
      <c r="BD34" s="20"/>
      <c r="BE34" s="20"/>
      <c r="BF34" s="20"/>
      <c r="BG34" s="20"/>
      <c r="BH34" s="20"/>
      <c r="BI34" s="20"/>
      <c r="BJ34" s="20"/>
      <c r="BK34" s="20"/>
      <c r="BL34" s="20"/>
      <c r="BM34" s="20"/>
      <c r="BN34" s="20"/>
      <c r="BO34" s="20"/>
      <c r="BP34" s="20"/>
      <c r="BQ34" s="20"/>
      <c r="BR34" s="20"/>
      <c r="BS34" s="20"/>
      <c r="BT34" s="20">
        <v>0</v>
      </c>
      <c r="BU34" s="20"/>
      <c r="BV34" s="20"/>
      <c r="BW34" s="20"/>
      <c r="BX34" s="20"/>
      <c r="BY34" s="20"/>
      <c r="BZ34" s="20"/>
      <c r="CA34" s="20"/>
      <c r="CB34" s="20"/>
      <c r="CC34" s="20"/>
      <c r="CD34" s="20"/>
      <c r="CE34" s="20"/>
      <c r="CF34" s="20"/>
      <c r="CG34" s="20"/>
      <c r="CH34" s="20"/>
      <c r="CI34" s="20"/>
      <c r="CJ34" s="20"/>
      <c r="CK34" s="48">
        <v>40.365871679383702</v>
      </c>
      <c r="CL34" s="48"/>
      <c r="CM34" s="48"/>
      <c r="CN34" s="48"/>
      <c r="CO34" s="48"/>
      <c r="CP34" s="48"/>
      <c r="CQ34" s="48"/>
      <c r="CR34" s="48"/>
      <c r="CS34" s="48"/>
      <c r="CT34" s="48"/>
      <c r="CU34" s="48"/>
      <c r="CV34" s="48"/>
      <c r="CW34" s="48"/>
      <c r="CX34" s="48"/>
      <c r="CY34" s="48"/>
      <c r="CZ34" s="48"/>
      <c r="DA34" s="48"/>
    </row>
    <row r="35" spans="1:105" s="10" customFormat="1" ht="44.25" customHeight="1" x14ac:dyDescent="0.2">
      <c r="A35" s="25" t="s">
        <v>32</v>
      </c>
      <c r="B35" s="25"/>
      <c r="C35" s="25"/>
      <c r="D35" s="25"/>
      <c r="E35" s="25"/>
      <c r="F35" s="25"/>
      <c r="G35" s="25"/>
      <c r="H35" s="13" t="s">
        <v>33</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24" t="s">
        <v>29</v>
      </c>
      <c r="AK35" s="24"/>
      <c r="AL35" s="24"/>
      <c r="AM35" s="24"/>
      <c r="AN35" s="24"/>
      <c r="AO35" s="24"/>
      <c r="AP35" s="24"/>
      <c r="AQ35" s="24"/>
      <c r="AR35" s="24"/>
      <c r="AS35" s="24"/>
      <c r="AT35" s="24"/>
      <c r="AU35" s="24"/>
      <c r="AV35" s="24"/>
      <c r="AW35" s="24"/>
      <c r="AX35" s="24"/>
      <c r="AY35" s="24"/>
      <c r="AZ35" s="20">
        <f>AZ34+[1]К!$M$64</f>
        <v>471.87245736602927</v>
      </c>
      <c r="BA35" s="14"/>
      <c r="BB35" s="14"/>
      <c r="BC35" s="14"/>
      <c r="BD35" s="14"/>
      <c r="BE35" s="14"/>
      <c r="BF35" s="14"/>
      <c r="BG35" s="14"/>
      <c r="BH35" s="14"/>
      <c r="BI35" s="14"/>
      <c r="BJ35" s="14"/>
      <c r="BK35" s="14"/>
      <c r="BL35" s="14"/>
      <c r="BM35" s="14"/>
      <c r="BN35" s="14"/>
      <c r="BO35" s="14"/>
      <c r="BP35" s="14"/>
      <c r="BQ35" s="14"/>
      <c r="BR35" s="14"/>
      <c r="BS35" s="14"/>
      <c r="BT35" s="14">
        <v>6040.0640000000003</v>
      </c>
      <c r="BU35" s="14"/>
      <c r="BV35" s="14"/>
      <c r="BW35" s="14"/>
      <c r="BX35" s="14"/>
      <c r="BY35" s="14"/>
      <c r="BZ35" s="14"/>
      <c r="CA35" s="14"/>
      <c r="CB35" s="14"/>
      <c r="CC35" s="14"/>
      <c r="CD35" s="14"/>
      <c r="CE35" s="14"/>
      <c r="CF35" s="14"/>
      <c r="CG35" s="14"/>
      <c r="CH35" s="14"/>
      <c r="CI35" s="14"/>
      <c r="CJ35" s="14"/>
      <c r="CK35" s="14">
        <v>7227.2340000000004</v>
      </c>
      <c r="CL35" s="14"/>
      <c r="CM35" s="14"/>
      <c r="CN35" s="14"/>
      <c r="CO35" s="14"/>
      <c r="CP35" s="14"/>
      <c r="CQ35" s="14"/>
      <c r="CR35" s="14"/>
      <c r="CS35" s="14"/>
      <c r="CT35" s="14"/>
      <c r="CU35" s="14"/>
      <c r="CV35" s="14"/>
      <c r="CW35" s="14"/>
      <c r="CX35" s="14"/>
      <c r="CY35" s="14"/>
      <c r="CZ35" s="14"/>
      <c r="DA35" s="14"/>
    </row>
    <row r="36" spans="1:105" s="10" customFormat="1" ht="19.5" customHeight="1" x14ac:dyDescent="0.2">
      <c r="A36" s="25" t="s">
        <v>34</v>
      </c>
      <c r="B36" s="25"/>
      <c r="C36" s="25"/>
      <c r="D36" s="25"/>
      <c r="E36" s="25"/>
      <c r="F36" s="25"/>
      <c r="G36" s="25"/>
      <c r="H36" s="13" t="s">
        <v>35</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24" t="s">
        <v>29</v>
      </c>
      <c r="AK36" s="24"/>
      <c r="AL36" s="24"/>
      <c r="AM36" s="24"/>
      <c r="AN36" s="24"/>
      <c r="AO36" s="24"/>
      <c r="AP36" s="24"/>
      <c r="AQ36" s="24"/>
      <c r="AR36" s="24"/>
      <c r="AS36" s="24"/>
      <c r="AT36" s="24"/>
      <c r="AU36" s="24"/>
      <c r="AV36" s="24"/>
      <c r="AW36" s="24"/>
      <c r="AX36" s="24"/>
      <c r="AY36" s="24"/>
      <c r="AZ36" s="20">
        <f>AZ34</f>
        <v>-5131.2884056856128</v>
      </c>
      <c r="BA36" s="14"/>
      <c r="BB36" s="14"/>
      <c r="BC36" s="14"/>
      <c r="BD36" s="14"/>
      <c r="BE36" s="14"/>
      <c r="BF36" s="14"/>
      <c r="BG36" s="14"/>
      <c r="BH36" s="14"/>
      <c r="BI36" s="14"/>
      <c r="BJ36" s="14"/>
      <c r="BK36" s="14"/>
      <c r="BL36" s="14"/>
      <c r="BM36" s="14"/>
      <c r="BN36" s="14"/>
      <c r="BO36" s="14"/>
      <c r="BP36" s="14"/>
      <c r="BQ36" s="14"/>
      <c r="BR36" s="14"/>
      <c r="BS36" s="14"/>
      <c r="BT36" s="20">
        <v>0</v>
      </c>
      <c r="BU36" s="14"/>
      <c r="BV36" s="14"/>
      <c r="BW36" s="14"/>
      <c r="BX36" s="14"/>
      <c r="BY36" s="14"/>
      <c r="BZ36" s="14"/>
      <c r="CA36" s="14"/>
      <c r="CB36" s="14"/>
      <c r="CC36" s="14"/>
      <c r="CD36" s="14"/>
      <c r="CE36" s="14"/>
      <c r="CF36" s="14"/>
      <c r="CG36" s="14"/>
      <c r="CH36" s="14"/>
      <c r="CI36" s="14"/>
      <c r="CJ36" s="14"/>
      <c r="CK36" s="48">
        <f>CK34-[1]К!$W$114</f>
        <v>32.292697343506966</v>
      </c>
      <c r="CL36" s="29"/>
      <c r="CM36" s="29"/>
      <c r="CN36" s="29"/>
      <c r="CO36" s="29"/>
      <c r="CP36" s="29"/>
      <c r="CQ36" s="29"/>
      <c r="CR36" s="29"/>
      <c r="CS36" s="29"/>
      <c r="CT36" s="29"/>
      <c r="CU36" s="29"/>
      <c r="CV36" s="29"/>
      <c r="CW36" s="29"/>
      <c r="CX36" s="29"/>
      <c r="CY36" s="29"/>
      <c r="CZ36" s="29"/>
      <c r="DA36" s="29"/>
    </row>
    <row r="37" spans="1:105" s="10" customFormat="1" ht="14.25" customHeight="1" x14ac:dyDescent="0.2">
      <c r="A37" s="25" t="s">
        <v>36</v>
      </c>
      <c r="B37" s="25"/>
      <c r="C37" s="25"/>
      <c r="D37" s="25"/>
      <c r="E37" s="25"/>
      <c r="F37" s="25"/>
      <c r="G37" s="25"/>
      <c r="H37" s="46" t="s">
        <v>37</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row>
    <row r="38" spans="1:105" s="10" customFormat="1" ht="54.75" customHeight="1" x14ac:dyDescent="0.2">
      <c r="A38" s="25" t="s">
        <v>38</v>
      </c>
      <c r="B38" s="25"/>
      <c r="C38" s="25"/>
      <c r="D38" s="25"/>
      <c r="E38" s="25"/>
      <c r="F38" s="25"/>
      <c r="G38" s="25"/>
      <c r="H38" s="19" t="s">
        <v>40</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24" t="s">
        <v>39</v>
      </c>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47">
        <f>BT34/(BT33-BT34)</f>
        <v>0</v>
      </c>
      <c r="BU38" s="47"/>
      <c r="BV38" s="47"/>
      <c r="BW38" s="47"/>
      <c r="BX38" s="47"/>
      <c r="BY38" s="47"/>
      <c r="BZ38" s="47"/>
      <c r="CA38" s="47"/>
      <c r="CB38" s="47"/>
      <c r="CC38" s="47"/>
      <c r="CD38" s="47"/>
      <c r="CE38" s="47"/>
      <c r="CF38" s="47"/>
      <c r="CG38" s="47"/>
      <c r="CH38" s="47"/>
      <c r="CI38" s="47"/>
      <c r="CJ38" s="47"/>
      <c r="CK38" s="47">
        <f>CK34/(CK33-CK34)</f>
        <v>5.2543913468865004E-4</v>
      </c>
      <c r="CL38" s="47"/>
      <c r="CM38" s="47"/>
      <c r="CN38" s="47"/>
      <c r="CO38" s="47"/>
      <c r="CP38" s="47"/>
      <c r="CQ38" s="47"/>
      <c r="CR38" s="47"/>
      <c r="CS38" s="47"/>
      <c r="CT38" s="47"/>
      <c r="CU38" s="47"/>
      <c r="CV38" s="47"/>
      <c r="CW38" s="47"/>
      <c r="CX38" s="47"/>
      <c r="CY38" s="47"/>
      <c r="CZ38" s="47"/>
      <c r="DA38" s="47"/>
    </row>
    <row r="39" spans="1:105" s="10" customFormat="1" ht="16.5" customHeight="1" x14ac:dyDescent="0.2">
      <c r="A39" s="25" t="s">
        <v>41</v>
      </c>
      <c r="B39" s="25"/>
      <c r="C39" s="25"/>
      <c r="D39" s="25"/>
      <c r="E39" s="25"/>
      <c r="F39" s="25"/>
      <c r="G39" s="25"/>
      <c r="H39" s="37" t="s">
        <v>42</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9"/>
    </row>
    <row r="40" spans="1:105" s="10" customFormat="1" ht="39.75" customHeight="1" x14ac:dyDescent="0.2">
      <c r="A40" s="25" t="s">
        <v>43</v>
      </c>
      <c r="B40" s="25"/>
      <c r="C40" s="25"/>
      <c r="D40" s="25"/>
      <c r="E40" s="25"/>
      <c r="F40" s="25"/>
      <c r="G40" s="25"/>
      <c r="H40" s="17" t="s">
        <v>45</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24" t="s">
        <v>44</v>
      </c>
      <c r="AK40" s="24"/>
      <c r="AL40" s="24"/>
      <c r="AM40" s="24"/>
      <c r="AN40" s="24"/>
      <c r="AO40" s="24"/>
      <c r="AP40" s="24"/>
      <c r="AQ40" s="24"/>
      <c r="AR40" s="24"/>
      <c r="AS40" s="24"/>
      <c r="AT40" s="24"/>
      <c r="AU40" s="24"/>
      <c r="AV40" s="24"/>
      <c r="AW40" s="24"/>
      <c r="AX40" s="24"/>
      <c r="AY40" s="2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row>
    <row r="41" spans="1:105" s="10" customFormat="1" ht="26.25" customHeight="1" x14ac:dyDescent="0.2">
      <c r="A41" s="25" t="s">
        <v>46</v>
      </c>
      <c r="B41" s="25"/>
      <c r="C41" s="25"/>
      <c r="D41" s="25"/>
      <c r="E41" s="25"/>
      <c r="F41" s="25"/>
      <c r="G41" s="25"/>
      <c r="H41" s="17" t="s">
        <v>48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24" t="s">
        <v>47</v>
      </c>
      <c r="AK41" s="24"/>
      <c r="AL41" s="24"/>
      <c r="AM41" s="24"/>
      <c r="AN41" s="24"/>
      <c r="AO41" s="24"/>
      <c r="AP41" s="24"/>
      <c r="AQ41" s="24"/>
      <c r="AR41" s="24"/>
      <c r="AS41" s="24"/>
      <c r="AT41" s="24"/>
      <c r="AU41" s="24"/>
      <c r="AV41" s="24"/>
      <c r="AW41" s="24"/>
      <c r="AX41" s="24"/>
      <c r="AY41" s="2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row>
    <row r="42" spans="1:105" s="10" customFormat="1" ht="15" customHeight="1" x14ac:dyDescent="0.2">
      <c r="A42" s="25" t="s">
        <v>49</v>
      </c>
      <c r="B42" s="25"/>
      <c r="C42" s="25"/>
      <c r="D42" s="25"/>
      <c r="E42" s="25"/>
      <c r="F42" s="25"/>
      <c r="G42" s="25"/>
      <c r="H42" s="17" t="s">
        <v>50</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24" t="s">
        <v>44</v>
      </c>
      <c r="AK42" s="24"/>
      <c r="AL42" s="24"/>
      <c r="AM42" s="24"/>
      <c r="AN42" s="24"/>
      <c r="AO42" s="24"/>
      <c r="AP42" s="24"/>
      <c r="AQ42" s="24"/>
      <c r="AR42" s="24"/>
      <c r="AS42" s="24"/>
      <c r="AT42" s="24"/>
      <c r="AU42" s="24"/>
      <c r="AV42" s="24"/>
      <c r="AW42" s="24"/>
      <c r="AX42" s="24"/>
      <c r="AY42" s="24"/>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row>
    <row r="43" spans="1:105" s="10" customFormat="1" ht="27.75" customHeight="1" x14ac:dyDescent="0.2">
      <c r="A43" s="25" t="s">
        <v>51</v>
      </c>
      <c r="B43" s="25"/>
      <c r="C43" s="25"/>
      <c r="D43" s="25"/>
      <c r="E43" s="25"/>
      <c r="F43" s="25"/>
      <c r="G43" s="25"/>
      <c r="H43" s="17" t="s">
        <v>53</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24" t="s">
        <v>52</v>
      </c>
      <c r="AK43" s="24"/>
      <c r="AL43" s="24"/>
      <c r="AM43" s="24"/>
      <c r="AN43" s="24"/>
      <c r="AO43" s="24"/>
      <c r="AP43" s="24"/>
      <c r="AQ43" s="24"/>
      <c r="AR43" s="24"/>
      <c r="AS43" s="24"/>
      <c r="AT43" s="24"/>
      <c r="AU43" s="24"/>
      <c r="AV43" s="24"/>
      <c r="AW43" s="24"/>
      <c r="AX43" s="24"/>
      <c r="AY43" s="24"/>
      <c r="AZ43" s="27"/>
      <c r="BA43" s="27"/>
      <c r="BB43" s="27"/>
      <c r="BC43" s="27"/>
      <c r="BD43" s="27"/>
      <c r="BE43" s="27"/>
      <c r="BF43" s="27"/>
      <c r="BG43" s="27"/>
      <c r="BH43" s="27"/>
      <c r="BI43" s="27"/>
      <c r="BJ43" s="27"/>
      <c r="BK43" s="27"/>
      <c r="BL43" s="27"/>
      <c r="BM43" s="27"/>
      <c r="BN43" s="27"/>
      <c r="BO43" s="27"/>
      <c r="BP43" s="27"/>
      <c r="BQ43" s="27"/>
      <c r="BR43" s="27"/>
      <c r="BS43" s="27"/>
      <c r="BT43" s="45"/>
      <c r="BU43" s="29"/>
      <c r="BV43" s="29"/>
      <c r="BW43" s="29"/>
      <c r="BX43" s="29"/>
      <c r="BY43" s="29"/>
      <c r="BZ43" s="29"/>
      <c r="CA43" s="29"/>
      <c r="CB43" s="29"/>
      <c r="CC43" s="29"/>
      <c r="CD43" s="29"/>
      <c r="CE43" s="29"/>
      <c r="CF43" s="29"/>
      <c r="CG43" s="29"/>
      <c r="CH43" s="29"/>
      <c r="CI43" s="29"/>
      <c r="CJ43" s="29"/>
      <c r="CK43" s="27"/>
      <c r="CL43" s="27"/>
      <c r="CM43" s="27"/>
      <c r="CN43" s="27"/>
      <c r="CO43" s="27"/>
      <c r="CP43" s="27"/>
      <c r="CQ43" s="27"/>
      <c r="CR43" s="27"/>
      <c r="CS43" s="27"/>
      <c r="CT43" s="27"/>
      <c r="CU43" s="27"/>
      <c r="CV43" s="27"/>
      <c r="CW43" s="27"/>
      <c r="CX43" s="27"/>
      <c r="CY43" s="27"/>
      <c r="CZ43" s="27"/>
      <c r="DA43" s="27"/>
    </row>
    <row r="44" spans="1:105" s="10" customFormat="1" ht="50.25" customHeight="1" x14ac:dyDescent="0.2">
      <c r="A44" s="25" t="s">
        <v>54</v>
      </c>
      <c r="B44" s="25"/>
      <c r="C44" s="25"/>
      <c r="D44" s="25"/>
      <c r="E44" s="25"/>
      <c r="F44" s="25"/>
      <c r="G44" s="25"/>
      <c r="H44" s="17" t="s">
        <v>278</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24" t="s">
        <v>52</v>
      </c>
      <c r="AK44" s="24"/>
      <c r="AL44" s="24"/>
      <c r="AM44" s="24"/>
      <c r="AN44" s="24"/>
      <c r="AO44" s="24"/>
      <c r="AP44" s="24"/>
      <c r="AQ44" s="24"/>
      <c r="AR44" s="24"/>
      <c r="AS44" s="24"/>
      <c r="AT44" s="24"/>
      <c r="AU44" s="24"/>
      <c r="AV44" s="24"/>
      <c r="AW44" s="24"/>
      <c r="AX44" s="24"/>
      <c r="AY44" s="24"/>
      <c r="AZ44" s="16"/>
      <c r="BA44" s="16"/>
      <c r="BB44" s="16"/>
      <c r="BC44" s="16"/>
      <c r="BD44" s="16"/>
      <c r="BE44" s="16"/>
      <c r="BF44" s="16"/>
      <c r="BG44" s="16"/>
      <c r="BH44" s="16"/>
      <c r="BI44" s="16"/>
      <c r="BJ44" s="16"/>
      <c r="BK44" s="16"/>
      <c r="BL44" s="16"/>
      <c r="BM44" s="16"/>
      <c r="BN44" s="16"/>
      <c r="BO44" s="16"/>
      <c r="BP44" s="16"/>
      <c r="BQ44" s="16"/>
      <c r="BR44" s="16"/>
      <c r="BS44" s="16"/>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row>
    <row r="45" spans="1:105" s="10" customFormat="1" ht="27.75" customHeight="1" x14ac:dyDescent="0.2">
      <c r="A45" s="25" t="s">
        <v>55</v>
      </c>
      <c r="B45" s="25"/>
      <c r="C45" s="25"/>
      <c r="D45" s="25"/>
      <c r="E45" s="25"/>
      <c r="F45" s="25"/>
      <c r="G45" s="25"/>
      <c r="H45" s="17" t="s">
        <v>56</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24" t="s">
        <v>39</v>
      </c>
      <c r="AK45" s="24"/>
      <c r="AL45" s="24"/>
      <c r="AM45" s="24"/>
      <c r="AN45" s="24"/>
      <c r="AO45" s="24"/>
      <c r="AP45" s="24"/>
      <c r="AQ45" s="24"/>
      <c r="AR45" s="24"/>
      <c r="AS45" s="24"/>
      <c r="AT45" s="24"/>
      <c r="AU45" s="24"/>
      <c r="AV45" s="24"/>
      <c r="AW45" s="24"/>
      <c r="AX45" s="24"/>
      <c r="AY45" s="2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row>
    <row r="46" spans="1:105" s="10" customFormat="1" ht="66" customHeight="1" x14ac:dyDescent="0.2">
      <c r="A46" s="25" t="s">
        <v>57</v>
      </c>
      <c r="B46" s="25"/>
      <c r="C46" s="25"/>
      <c r="D46" s="25"/>
      <c r="E46" s="25"/>
      <c r="F46" s="25"/>
      <c r="G46" s="25"/>
      <c r="H46" s="17" t="s">
        <v>264</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24"/>
      <c r="AK46" s="24"/>
      <c r="AL46" s="24"/>
      <c r="AM46" s="24"/>
      <c r="AN46" s="24"/>
      <c r="AO46" s="24"/>
      <c r="AP46" s="24"/>
      <c r="AQ46" s="24"/>
      <c r="AR46" s="24"/>
      <c r="AS46" s="24"/>
      <c r="AT46" s="24"/>
      <c r="AU46" s="24"/>
      <c r="AV46" s="24"/>
      <c r="AW46" s="24"/>
      <c r="AX46" s="24"/>
      <c r="AY46" s="24"/>
      <c r="AZ46" s="41" t="s">
        <v>285</v>
      </c>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3"/>
    </row>
    <row r="47" spans="1:105" s="10" customFormat="1" ht="60.75" customHeight="1" x14ac:dyDescent="0.2">
      <c r="A47" s="25" t="s">
        <v>58</v>
      </c>
      <c r="B47" s="25"/>
      <c r="C47" s="25"/>
      <c r="D47" s="25"/>
      <c r="E47" s="25"/>
      <c r="F47" s="25"/>
      <c r="G47" s="25"/>
      <c r="H47" s="17" t="s">
        <v>59</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24" t="s">
        <v>47</v>
      </c>
      <c r="AK47" s="24"/>
      <c r="AL47" s="24"/>
      <c r="AM47" s="24"/>
      <c r="AN47" s="24"/>
      <c r="AO47" s="24"/>
      <c r="AP47" s="24"/>
      <c r="AQ47" s="24"/>
      <c r="AR47" s="24"/>
      <c r="AS47" s="24"/>
      <c r="AT47" s="24"/>
      <c r="AU47" s="24"/>
      <c r="AV47" s="24"/>
      <c r="AW47" s="24"/>
      <c r="AX47" s="24"/>
      <c r="AY47" s="24"/>
      <c r="AZ47" s="14" t="s">
        <v>286</v>
      </c>
      <c r="BA47" s="14"/>
      <c r="BB47" s="14"/>
      <c r="BC47" s="14"/>
      <c r="BD47" s="14"/>
      <c r="BE47" s="14"/>
      <c r="BF47" s="14"/>
      <c r="BG47" s="14"/>
      <c r="BH47" s="14"/>
      <c r="BI47" s="14"/>
      <c r="BJ47" s="14"/>
      <c r="BK47" s="14"/>
      <c r="BL47" s="14"/>
      <c r="BM47" s="14"/>
      <c r="BN47" s="14"/>
      <c r="BO47" s="14"/>
      <c r="BP47" s="14"/>
      <c r="BQ47" s="14"/>
      <c r="BR47" s="14"/>
      <c r="BS47" s="14"/>
      <c r="BT47" s="14" t="s">
        <v>286</v>
      </c>
      <c r="BU47" s="14"/>
      <c r="BV47" s="14"/>
      <c r="BW47" s="14"/>
      <c r="BX47" s="14"/>
      <c r="BY47" s="14"/>
      <c r="BZ47" s="14"/>
      <c r="CA47" s="14"/>
      <c r="CB47" s="14"/>
      <c r="CC47" s="14"/>
      <c r="CD47" s="14"/>
      <c r="CE47" s="14"/>
      <c r="CF47" s="14"/>
      <c r="CG47" s="14"/>
      <c r="CH47" s="14"/>
      <c r="CI47" s="14"/>
      <c r="CJ47" s="14"/>
      <c r="CK47" s="14" t="s">
        <v>286</v>
      </c>
      <c r="CL47" s="14"/>
      <c r="CM47" s="14"/>
      <c r="CN47" s="14"/>
      <c r="CO47" s="14"/>
      <c r="CP47" s="14"/>
      <c r="CQ47" s="14"/>
      <c r="CR47" s="14"/>
      <c r="CS47" s="14"/>
      <c r="CT47" s="14"/>
      <c r="CU47" s="14"/>
      <c r="CV47" s="14"/>
      <c r="CW47" s="14"/>
      <c r="CX47" s="14"/>
      <c r="CY47" s="14"/>
      <c r="CZ47" s="14"/>
      <c r="DA47" s="14"/>
    </row>
    <row r="48" spans="1:105" s="10" customFormat="1" ht="17.25" customHeight="1" x14ac:dyDescent="0.2">
      <c r="A48" s="25" t="s">
        <v>60</v>
      </c>
      <c r="B48" s="25"/>
      <c r="C48" s="25"/>
      <c r="D48" s="25"/>
      <c r="E48" s="25"/>
      <c r="F48" s="25"/>
      <c r="G48" s="25"/>
      <c r="H48" s="37" t="s">
        <v>61</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9"/>
    </row>
    <row r="49" spans="1:141" s="10" customFormat="1" ht="76.5" customHeight="1" x14ac:dyDescent="0.2">
      <c r="A49" s="25" t="s">
        <v>62</v>
      </c>
      <c r="B49" s="25"/>
      <c r="C49" s="25"/>
      <c r="D49" s="25"/>
      <c r="E49" s="25"/>
      <c r="F49" s="25"/>
      <c r="G49" s="25"/>
      <c r="H49" s="17" t="s">
        <v>288</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24" t="s">
        <v>29</v>
      </c>
      <c r="AK49" s="24"/>
      <c r="AL49" s="24"/>
      <c r="AM49" s="24"/>
      <c r="AN49" s="24"/>
      <c r="AO49" s="24"/>
      <c r="AP49" s="24"/>
      <c r="AQ49" s="24"/>
      <c r="AR49" s="24"/>
      <c r="AS49" s="24"/>
      <c r="AT49" s="24"/>
      <c r="AU49" s="24"/>
      <c r="AV49" s="24"/>
      <c r="AW49" s="24"/>
      <c r="AX49" s="24"/>
      <c r="AY49" s="24"/>
      <c r="AZ49" s="40"/>
      <c r="BA49" s="40"/>
      <c r="BB49" s="40"/>
      <c r="BC49" s="40"/>
      <c r="BD49" s="40"/>
      <c r="BE49" s="40"/>
      <c r="BF49" s="40"/>
      <c r="BG49" s="40"/>
      <c r="BH49" s="40"/>
      <c r="BI49" s="40"/>
      <c r="BJ49" s="40"/>
      <c r="BK49" s="40"/>
      <c r="BL49" s="40"/>
      <c r="BM49" s="40"/>
      <c r="BN49" s="40"/>
      <c r="BO49" s="40"/>
      <c r="BP49" s="40"/>
      <c r="BQ49" s="40"/>
      <c r="BR49" s="40"/>
      <c r="BS49" s="40"/>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row>
    <row r="50" spans="1:141" s="9" customFormat="1" ht="15" customHeight="1" x14ac:dyDescent="0.2">
      <c r="A50" s="28"/>
      <c r="B50" s="28"/>
      <c r="C50" s="28"/>
      <c r="D50" s="28"/>
      <c r="E50" s="28"/>
      <c r="F50" s="28"/>
      <c r="G50" s="28"/>
      <c r="H50" s="19" t="s">
        <v>63</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4"/>
      <c r="AK50" s="24"/>
      <c r="AL50" s="24"/>
      <c r="AM50" s="24"/>
      <c r="AN50" s="24"/>
      <c r="AO50" s="24"/>
      <c r="AP50" s="24"/>
      <c r="AQ50" s="24"/>
      <c r="AR50" s="24"/>
      <c r="AS50" s="24"/>
      <c r="AT50" s="24"/>
      <c r="AU50" s="24"/>
      <c r="AV50" s="24"/>
      <c r="AW50" s="24"/>
      <c r="AX50" s="24"/>
      <c r="AY50" s="24"/>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row>
    <row r="51" spans="1:141" s="9" customFormat="1" ht="15" customHeight="1" x14ac:dyDescent="0.2">
      <c r="A51" s="28"/>
      <c r="B51" s="28"/>
      <c r="C51" s="28"/>
      <c r="D51" s="28"/>
      <c r="E51" s="28"/>
      <c r="F51" s="28"/>
      <c r="G51" s="28"/>
      <c r="H51" s="19" t="s">
        <v>64</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4"/>
      <c r="AK51" s="24"/>
      <c r="AL51" s="24"/>
      <c r="AM51" s="24"/>
      <c r="AN51" s="24"/>
      <c r="AO51" s="24"/>
      <c r="AP51" s="24"/>
      <c r="AQ51" s="24"/>
      <c r="AR51" s="24"/>
      <c r="AS51" s="24"/>
      <c r="AT51" s="24"/>
      <c r="AU51" s="24"/>
      <c r="AV51" s="24"/>
      <c r="AW51" s="24"/>
      <c r="AX51" s="24"/>
      <c r="AY51" s="24"/>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row>
    <row r="52" spans="1:141" s="9" customFormat="1" ht="15" customHeight="1" x14ac:dyDescent="0.2">
      <c r="A52" s="28"/>
      <c r="B52" s="28"/>
      <c r="C52" s="28"/>
      <c r="D52" s="28"/>
      <c r="E52" s="28"/>
      <c r="F52" s="28"/>
      <c r="G52" s="28"/>
      <c r="H52" s="19" t="s">
        <v>65</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4"/>
      <c r="AK52" s="24"/>
      <c r="AL52" s="24"/>
      <c r="AM52" s="24"/>
      <c r="AN52" s="24"/>
      <c r="AO52" s="24"/>
      <c r="AP52" s="24"/>
      <c r="AQ52" s="24"/>
      <c r="AR52" s="24"/>
      <c r="AS52" s="24"/>
      <c r="AT52" s="24"/>
      <c r="AU52" s="24"/>
      <c r="AV52" s="24"/>
      <c r="AW52" s="24"/>
      <c r="AX52" s="24"/>
      <c r="AY52" s="24"/>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row>
    <row r="53" spans="1:141" s="9" customFormat="1" ht="15" customHeight="1" x14ac:dyDescent="0.2">
      <c r="A53" s="28"/>
      <c r="B53" s="28"/>
      <c r="C53" s="28"/>
      <c r="D53" s="28"/>
      <c r="E53" s="28"/>
      <c r="F53" s="28"/>
      <c r="G53" s="28"/>
      <c r="H53" s="19" t="s">
        <v>66</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4"/>
      <c r="AK53" s="24"/>
      <c r="AL53" s="24"/>
      <c r="AM53" s="24"/>
      <c r="AN53" s="24"/>
      <c r="AO53" s="24"/>
      <c r="AP53" s="24"/>
      <c r="AQ53" s="24"/>
      <c r="AR53" s="24"/>
      <c r="AS53" s="24"/>
      <c r="AT53" s="24"/>
      <c r="AU53" s="24"/>
      <c r="AV53" s="24"/>
      <c r="AW53" s="24"/>
      <c r="AX53" s="24"/>
      <c r="AY53" s="24"/>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row>
    <row r="54" spans="1:141" s="10" customFormat="1" ht="61.5" customHeight="1" x14ac:dyDescent="0.2">
      <c r="A54" s="25" t="s">
        <v>67</v>
      </c>
      <c r="B54" s="25"/>
      <c r="C54" s="25"/>
      <c r="D54" s="25"/>
      <c r="E54" s="25"/>
      <c r="F54" s="25"/>
      <c r="G54" s="25"/>
      <c r="H54" s="17" t="s">
        <v>289</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24" t="s">
        <v>29</v>
      </c>
      <c r="AK54" s="24"/>
      <c r="AL54" s="24"/>
      <c r="AM54" s="24"/>
      <c r="AN54" s="24"/>
      <c r="AO54" s="24"/>
      <c r="AP54" s="24"/>
      <c r="AQ54" s="24"/>
      <c r="AR54" s="24"/>
      <c r="AS54" s="24"/>
      <c r="AT54" s="24"/>
      <c r="AU54" s="24"/>
      <c r="AV54" s="24"/>
      <c r="AW54" s="24"/>
      <c r="AX54" s="24"/>
      <c r="AY54" s="24"/>
      <c r="AZ54" s="27"/>
      <c r="BA54" s="29"/>
      <c r="BB54" s="29"/>
      <c r="BC54" s="29"/>
      <c r="BD54" s="29"/>
      <c r="BE54" s="29"/>
      <c r="BF54" s="29"/>
      <c r="BG54" s="29"/>
      <c r="BH54" s="29"/>
      <c r="BI54" s="29"/>
      <c r="BJ54" s="29"/>
      <c r="BK54" s="29"/>
      <c r="BL54" s="29"/>
      <c r="BM54" s="29"/>
      <c r="BN54" s="29"/>
      <c r="BO54" s="29"/>
      <c r="BP54" s="29"/>
      <c r="BQ54" s="29"/>
      <c r="BR54" s="29"/>
      <c r="BS54" s="29"/>
      <c r="BT54" s="27"/>
      <c r="BU54" s="29"/>
      <c r="BV54" s="29"/>
      <c r="BW54" s="29"/>
      <c r="BX54" s="29"/>
      <c r="BY54" s="29"/>
      <c r="BZ54" s="29"/>
      <c r="CA54" s="29"/>
      <c r="CB54" s="29"/>
      <c r="CC54" s="29"/>
      <c r="CD54" s="29"/>
      <c r="CE54" s="29"/>
      <c r="CF54" s="29"/>
      <c r="CG54" s="29"/>
      <c r="CH54" s="29"/>
      <c r="CI54" s="29"/>
      <c r="CJ54" s="29"/>
      <c r="CK54" s="27"/>
      <c r="CL54" s="29"/>
      <c r="CM54" s="29"/>
      <c r="CN54" s="29"/>
      <c r="CO54" s="29"/>
      <c r="CP54" s="29"/>
      <c r="CQ54" s="29"/>
      <c r="CR54" s="29"/>
      <c r="CS54" s="29"/>
      <c r="CT54" s="29"/>
      <c r="CU54" s="29"/>
      <c r="CV54" s="29"/>
      <c r="CW54" s="29"/>
      <c r="CX54" s="29"/>
      <c r="CY54" s="29"/>
      <c r="CZ54" s="29"/>
      <c r="DA54" s="29"/>
      <c r="EK54" s="11"/>
    </row>
    <row r="55" spans="1:141" s="10" customFormat="1" ht="27.75" customHeight="1" x14ac:dyDescent="0.2">
      <c r="A55" s="25" t="s">
        <v>68</v>
      </c>
      <c r="B55" s="25"/>
      <c r="C55" s="25"/>
      <c r="D55" s="25"/>
      <c r="E55" s="25"/>
      <c r="F55" s="25"/>
      <c r="G55" s="25"/>
      <c r="H55" s="17" t="s">
        <v>69</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24" t="s">
        <v>29</v>
      </c>
      <c r="AK55" s="24"/>
      <c r="AL55" s="24"/>
      <c r="AM55" s="24"/>
      <c r="AN55" s="24"/>
      <c r="AO55" s="24"/>
      <c r="AP55" s="24"/>
      <c r="AQ55" s="24"/>
      <c r="AR55" s="24"/>
      <c r="AS55" s="24"/>
      <c r="AT55" s="24"/>
      <c r="AU55" s="24"/>
      <c r="AV55" s="24"/>
      <c r="AW55" s="24"/>
      <c r="AX55" s="24"/>
      <c r="AY55" s="24"/>
      <c r="AZ55" s="29" t="s">
        <v>286</v>
      </c>
      <c r="BA55" s="29"/>
      <c r="BB55" s="29"/>
      <c r="BC55" s="29"/>
      <c r="BD55" s="29"/>
      <c r="BE55" s="29"/>
      <c r="BF55" s="29"/>
      <c r="BG55" s="29"/>
      <c r="BH55" s="29"/>
      <c r="BI55" s="29"/>
      <c r="BJ55" s="29"/>
      <c r="BK55" s="29"/>
      <c r="BL55" s="29"/>
      <c r="BM55" s="29"/>
      <c r="BN55" s="29"/>
      <c r="BO55" s="29"/>
      <c r="BP55" s="29"/>
      <c r="BQ55" s="29"/>
      <c r="BR55" s="29"/>
      <c r="BS55" s="29"/>
      <c r="BT55" s="29" t="s">
        <v>286</v>
      </c>
      <c r="BU55" s="29"/>
      <c r="BV55" s="29"/>
      <c r="BW55" s="29"/>
      <c r="BX55" s="29"/>
      <c r="BY55" s="29"/>
      <c r="BZ55" s="29"/>
      <c r="CA55" s="29"/>
      <c r="CB55" s="29"/>
      <c r="CC55" s="29"/>
      <c r="CD55" s="29"/>
      <c r="CE55" s="29"/>
      <c r="CF55" s="29"/>
      <c r="CG55" s="29"/>
      <c r="CH55" s="29"/>
      <c r="CI55" s="29"/>
      <c r="CJ55" s="29"/>
      <c r="CK55" s="29" t="s">
        <v>286</v>
      </c>
      <c r="CL55" s="29"/>
      <c r="CM55" s="29"/>
      <c r="CN55" s="29"/>
      <c r="CO55" s="29"/>
      <c r="CP55" s="29"/>
      <c r="CQ55" s="29"/>
      <c r="CR55" s="29"/>
      <c r="CS55" s="29"/>
      <c r="CT55" s="29"/>
      <c r="CU55" s="29"/>
      <c r="CV55" s="29"/>
      <c r="CW55" s="29"/>
      <c r="CX55" s="29"/>
      <c r="CY55" s="29"/>
      <c r="CZ55" s="29"/>
      <c r="DA55" s="29"/>
    </row>
    <row r="56" spans="1:141" s="10" customFormat="1" ht="27.75" customHeight="1" x14ac:dyDescent="0.2">
      <c r="A56" s="25" t="s">
        <v>70</v>
      </c>
      <c r="B56" s="25"/>
      <c r="C56" s="25"/>
      <c r="D56" s="25"/>
      <c r="E56" s="25"/>
      <c r="F56" s="25"/>
      <c r="G56" s="25"/>
      <c r="H56" s="17" t="s">
        <v>71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24" t="s">
        <v>29</v>
      </c>
      <c r="AK56" s="24"/>
      <c r="AL56" s="24"/>
      <c r="AM56" s="24"/>
      <c r="AN56" s="24"/>
      <c r="AO56" s="24"/>
      <c r="AP56" s="24"/>
      <c r="AQ56" s="24"/>
      <c r="AR56" s="24"/>
      <c r="AS56" s="24"/>
      <c r="AT56" s="24"/>
      <c r="AU56" s="24"/>
      <c r="AV56" s="24"/>
      <c r="AW56" s="24"/>
      <c r="AX56" s="24"/>
      <c r="AY56" s="24"/>
      <c r="AZ56" s="29" t="s">
        <v>286</v>
      </c>
      <c r="BA56" s="29"/>
      <c r="BB56" s="29"/>
      <c r="BC56" s="29"/>
      <c r="BD56" s="29"/>
      <c r="BE56" s="29"/>
      <c r="BF56" s="29"/>
      <c r="BG56" s="29"/>
      <c r="BH56" s="29"/>
      <c r="BI56" s="29"/>
      <c r="BJ56" s="29"/>
      <c r="BK56" s="29"/>
      <c r="BL56" s="29"/>
      <c r="BM56" s="29"/>
      <c r="BN56" s="29"/>
      <c r="BO56" s="29"/>
      <c r="BP56" s="29"/>
      <c r="BQ56" s="29"/>
      <c r="BR56" s="29"/>
      <c r="BS56" s="29"/>
      <c r="BT56" s="29" t="s">
        <v>286</v>
      </c>
      <c r="BU56" s="29"/>
      <c r="BV56" s="29"/>
      <c r="BW56" s="29"/>
      <c r="BX56" s="29"/>
      <c r="BY56" s="29"/>
      <c r="BZ56" s="29"/>
      <c r="CA56" s="29"/>
      <c r="CB56" s="29"/>
      <c r="CC56" s="29"/>
      <c r="CD56" s="29"/>
      <c r="CE56" s="29"/>
      <c r="CF56" s="29"/>
      <c r="CG56" s="29"/>
      <c r="CH56" s="29"/>
      <c r="CI56" s="29"/>
      <c r="CJ56" s="29"/>
      <c r="CK56" s="29" t="s">
        <v>286</v>
      </c>
      <c r="CL56" s="29"/>
      <c r="CM56" s="29"/>
      <c r="CN56" s="29"/>
      <c r="CO56" s="29"/>
      <c r="CP56" s="29"/>
      <c r="CQ56" s="29"/>
      <c r="CR56" s="29"/>
      <c r="CS56" s="29"/>
      <c r="CT56" s="29"/>
      <c r="CU56" s="29"/>
      <c r="CV56" s="29"/>
      <c r="CW56" s="29"/>
      <c r="CX56" s="29"/>
      <c r="CY56" s="29"/>
      <c r="CZ56" s="29"/>
      <c r="DA56" s="29"/>
    </row>
    <row r="57" spans="1:141" s="10" customFormat="1" ht="37.5" customHeight="1" x14ac:dyDescent="0.2">
      <c r="A57" s="25" t="s">
        <v>72</v>
      </c>
      <c r="B57" s="25"/>
      <c r="C57" s="25"/>
      <c r="D57" s="25"/>
      <c r="E57" s="25"/>
      <c r="F57" s="25"/>
      <c r="G57" s="25"/>
      <c r="H57" s="19" t="s">
        <v>73</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24"/>
      <c r="AK57" s="24"/>
      <c r="AL57" s="24"/>
      <c r="AM57" s="24"/>
      <c r="AN57" s="24"/>
      <c r="AO57" s="24"/>
      <c r="AP57" s="24"/>
      <c r="AQ57" s="24"/>
      <c r="AR57" s="24"/>
      <c r="AS57" s="24"/>
      <c r="AT57" s="24"/>
      <c r="AU57" s="24"/>
      <c r="AV57" s="24"/>
      <c r="AW57" s="24"/>
      <c r="AX57" s="24"/>
      <c r="AY57" s="24"/>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row>
    <row r="58" spans="1:141" s="10" customFormat="1" ht="15" customHeight="1" x14ac:dyDescent="0.2">
      <c r="A58" s="25" t="s">
        <v>74</v>
      </c>
      <c r="B58" s="25"/>
      <c r="C58" s="25"/>
      <c r="D58" s="25"/>
      <c r="E58" s="25"/>
      <c r="F58" s="25"/>
      <c r="G58" s="25"/>
      <c r="H58" s="17" t="s">
        <v>76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24" t="s">
        <v>75</v>
      </c>
      <c r="AK58" s="24"/>
      <c r="AL58" s="24"/>
      <c r="AM58" s="24"/>
      <c r="AN58" s="24"/>
      <c r="AO58" s="24"/>
      <c r="AP58" s="24"/>
      <c r="AQ58" s="24"/>
      <c r="AR58" s="24"/>
      <c r="AS58" s="24"/>
      <c r="AT58" s="24"/>
      <c r="AU58" s="24"/>
      <c r="AV58" s="24"/>
      <c r="AW58" s="24"/>
      <c r="AX58" s="24"/>
      <c r="AY58" s="24"/>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row>
    <row r="59" spans="1:141" s="10" customFormat="1" ht="40.5" customHeight="1" x14ac:dyDescent="0.2">
      <c r="A59" s="25" t="s">
        <v>77</v>
      </c>
      <c r="B59" s="25"/>
      <c r="C59" s="25"/>
      <c r="D59" s="25"/>
      <c r="E59" s="25"/>
      <c r="F59" s="25"/>
      <c r="G59" s="25"/>
      <c r="H59" s="17" t="s">
        <v>79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24" t="s">
        <v>78</v>
      </c>
      <c r="AK59" s="24"/>
      <c r="AL59" s="24"/>
      <c r="AM59" s="24"/>
      <c r="AN59" s="24"/>
      <c r="AO59" s="24"/>
      <c r="AP59" s="24"/>
      <c r="AQ59" s="24"/>
      <c r="AR59" s="24"/>
      <c r="AS59" s="24"/>
      <c r="AT59" s="24"/>
      <c r="AU59" s="24"/>
      <c r="AV59" s="24"/>
      <c r="AW59" s="24"/>
      <c r="AX59" s="24"/>
      <c r="AY59" s="24"/>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row>
    <row r="60" spans="1:141" s="11" customFormat="1" ht="17.25" customHeight="1" x14ac:dyDescent="0.2">
      <c r="A60" s="81" t="s">
        <v>80</v>
      </c>
      <c r="B60" s="81"/>
      <c r="C60" s="81"/>
      <c r="D60" s="81"/>
      <c r="E60" s="81"/>
      <c r="F60" s="81"/>
      <c r="G60" s="81"/>
      <c r="H60" s="82" t="s">
        <v>81</v>
      </c>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4"/>
    </row>
    <row r="61" spans="1:141" s="10" customFormat="1" ht="27.75" customHeight="1" x14ac:dyDescent="0.2">
      <c r="A61" s="81" t="s">
        <v>82</v>
      </c>
      <c r="B61" s="81"/>
      <c r="C61" s="81"/>
      <c r="D61" s="81"/>
      <c r="E61" s="81"/>
      <c r="F61" s="81"/>
      <c r="G61" s="81"/>
      <c r="H61" s="31" t="s">
        <v>84</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83</v>
      </c>
      <c r="AK61" s="32"/>
      <c r="AL61" s="32"/>
      <c r="AM61" s="32"/>
      <c r="AN61" s="32"/>
      <c r="AO61" s="32"/>
      <c r="AP61" s="32"/>
      <c r="AQ61" s="32"/>
      <c r="AR61" s="32"/>
      <c r="AS61" s="32"/>
      <c r="AT61" s="32"/>
      <c r="AU61" s="32"/>
      <c r="AV61" s="32"/>
      <c r="AW61" s="32"/>
      <c r="AX61" s="32"/>
      <c r="AY61" s="32"/>
      <c r="AZ61" s="29">
        <v>51</v>
      </c>
      <c r="BA61" s="29"/>
      <c r="BB61" s="29"/>
      <c r="BC61" s="29"/>
      <c r="BD61" s="29"/>
      <c r="BE61" s="29"/>
      <c r="BF61" s="29"/>
      <c r="BG61" s="29"/>
      <c r="BH61" s="29"/>
      <c r="BI61" s="29"/>
      <c r="BJ61" s="29"/>
      <c r="BK61" s="29"/>
      <c r="BL61" s="29"/>
      <c r="BM61" s="29"/>
      <c r="BN61" s="29"/>
      <c r="BO61" s="29"/>
      <c r="BP61" s="29"/>
      <c r="BQ61" s="29"/>
      <c r="BR61" s="29"/>
      <c r="BS61" s="29"/>
      <c r="BT61" s="29">
        <v>49.9</v>
      </c>
      <c r="BU61" s="29"/>
      <c r="BV61" s="29"/>
      <c r="BW61" s="29"/>
      <c r="BX61" s="29"/>
      <c r="BY61" s="29"/>
      <c r="BZ61" s="29"/>
      <c r="CA61" s="29"/>
      <c r="CB61" s="29"/>
      <c r="CC61" s="29"/>
      <c r="CD61" s="29"/>
      <c r="CE61" s="29"/>
      <c r="CF61" s="29"/>
      <c r="CG61" s="29"/>
      <c r="CH61" s="29"/>
      <c r="CI61" s="29"/>
      <c r="CJ61" s="29"/>
      <c r="CK61" s="29">
        <v>51</v>
      </c>
      <c r="CL61" s="29"/>
      <c r="CM61" s="29"/>
      <c r="CN61" s="29"/>
      <c r="CO61" s="29"/>
      <c r="CP61" s="29"/>
      <c r="CQ61" s="29"/>
      <c r="CR61" s="29"/>
      <c r="CS61" s="29"/>
      <c r="CT61" s="29"/>
      <c r="CU61" s="29"/>
      <c r="CV61" s="29"/>
      <c r="CW61" s="29"/>
      <c r="CX61" s="29"/>
      <c r="CY61" s="29"/>
      <c r="CZ61" s="29"/>
      <c r="DA61" s="29"/>
    </row>
    <row r="62" spans="1:141" s="10" customFormat="1" ht="27.75" customHeight="1" x14ac:dyDescent="0.2">
      <c r="A62" s="81" t="s">
        <v>85</v>
      </c>
      <c r="B62" s="81"/>
      <c r="C62" s="81"/>
      <c r="D62" s="81"/>
      <c r="E62" s="81"/>
      <c r="F62" s="81"/>
      <c r="G62" s="81"/>
      <c r="H62" s="31" t="s">
        <v>87</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86</v>
      </c>
      <c r="AK62" s="32"/>
      <c r="AL62" s="32"/>
      <c r="AM62" s="32"/>
      <c r="AN62" s="32"/>
      <c r="AO62" s="32"/>
      <c r="AP62" s="32"/>
      <c r="AQ62" s="32"/>
      <c r="AR62" s="32"/>
      <c r="AS62" s="32"/>
      <c r="AT62" s="32"/>
      <c r="AU62" s="32"/>
      <c r="AV62" s="32"/>
      <c r="AW62" s="32"/>
      <c r="AX62" s="32"/>
      <c r="AY62" s="32"/>
      <c r="AZ62" s="27">
        <v>64.7657571078431</v>
      </c>
      <c r="BA62" s="27"/>
      <c r="BB62" s="27"/>
      <c r="BC62" s="27"/>
      <c r="BD62" s="27"/>
      <c r="BE62" s="27"/>
      <c r="BF62" s="27"/>
      <c r="BG62" s="27"/>
      <c r="BH62" s="27"/>
      <c r="BI62" s="27"/>
      <c r="BJ62" s="27"/>
      <c r="BK62" s="27"/>
      <c r="BL62" s="27"/>
      <c r="BM62" s="27"/>
      <c r="BN62" s="27"/>
      <c r="BO62" s="27"/>
      <c r="BP62" s="27"/>
      <c r="BQ62" s="27"/>
      <c r="BR62" s="27"/>
      <c r="BS62" s="27"/>
      <c r="BT62" s="27">
        <v>70.576400863591402</v>
      </c>
      <c r="BU62" s="27"/>
      <c r="BV62" s="27"/>
      <c r="BW62" s="27"/>
      <c r="BX62" s="27"/>
      <c r="BY62" s="27"/>
      <c r="BZ62" s="27"/>
      <c r="CA62" s="27"/>
      <c r="CB62" s="27"/>
      <c r="CC62" s="27"/>
      <c r="CD62" s="27"/>
      <c r="CE62" s="27"/>
      <c r="CF62" s="27"/>
      <c r="CG62" s="27"/>
      <c r="CH62" s="27"/>
      <c r="CI62" s="27"/>
      <c r="CJ62" s="27"/>
      <c r="CK62" s="27">
        <f>[6]К!$V$58/1000</f>
        <v>75.488389780633895</v>
      </c>
      <c r="CL62" s="27"/>
      <c r="CM62" s="27"/>
      <c r="CN62" s="27"/>
      <c r="CO62" s="27"/>
      <c r="CP62" s="27"/>
      <c r="CQ62" s="27"/>
      <c r="CR62" s="27"/>
      <c r="CS62" s="27"/>
      <c r="CT62" s="27"/>
      <c r="CU62" s="27"/>
      <c r="CV62" s="27"/>
      <c r="CW62" s="27"/>
      <c r="CX62" s="27"/>
      <c r="CY62" s="27"/>
      <c r="CZ62" s="27"/>
      <c r="DA62" s="27"/>
    </row>
    <row r="63" spans="1:141" s="10" customFormat="1" ht="40.5" customHeight="1" x14ac:dyDescent="0.2">
      <c r="A63" s="25" t="s">
        <v>88</v>
      </c>
      <c r="B63" s="25"/>
      <c r="C63" s="25"/>
      <c r="D63" s="25"/>
      <c r="E63" s="25"/>
      <c r="F63" s="25"/>
      <c r="G63" s="25"/>
      <c r="H63" s="17" t="s">
        <v>89</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24"/>
      <c r="AK63" s="24"/>
      <c r="AL63" s="24"/>
      <c r="AM63" s="24"/>
      <c r="AN63" s="24"/>
      <c r="AO63" s="24"/>
      <c r="AP63" s="24"/>
      <c r="AQ63" s="24"/>
      <c r="AR63" s="24"/>
      <c r="AS63" s="24"/>
      <c r="AT63" s="24"/>
      <c r="AU63" s="24"/>
      <c r="AV63" s="24"/>
      <c r="AW63" s="24"/>
      <c r="AX63" s="24"/>
      <c r="AY63" s="2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row>
    <row r="64" spans="1:141" s="10" customFormat="1" ht="51" customHeight="1" x14ac:dyDescent="0.2">
      <c r="A64" s="28" t="s">
        <v>90</v>
      </c>
      <c r="B64" s="28"/>
      <c r="C64" s="28"/>
      <c r="D64" s="28"/>
      <c r="E64" s="28"/>
      <c r="F64" s="28"/>
      <c r="G64" s="28"/>
      <c r="H64" s="13" t="s">
        <v>91</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24" t="s">
        <v>29</v>
      </c>
      <c r="AK64" s="24"/>
      <c r="AL64" s="24"/>
      <c r="AM64" s="24"/>
      <c r="AN64" s="24"/>
      <c r="AO64" s="24"/>
      <c r="AP64" s="24"/>
      <c r="AQ64" s="24"/>
      <c r="AR64" s="24"/>
      <c r="AS64" s="24"/>
      <c r="AT64" s="24"/>
      <c r="AU64" s="24"/>
      <c r="AV64" s="24"/>
      <c r="AW64" s="24"/>
      <c r="AX64" s="24"/>
      <c r="AY64" s="24"/>
      <c r="AZ64" s="14">
        <v>10</v>
      </c>
      <c r="BA64" s="14"/>
      <c r="BB64" s="14"/>
      <c r="BC64" s="14"/>
      <c r="BD64" s="14"/>
      <c r="BE64" s="14"/>
      <c r="BF64" s="14"/>
      <c r="BG64" s="14"/>
      <c r="BH64" s="14"/>
      <c r="BI64" s="14"/>
      <c r="BJ64" s="14"/>
      <c r="BK64" s="14"/>
      <c r="BL64" s="14"/>
      <c r="BM64" s="14"/>
      <c r="BN64" s="14"/>
      <c r="BO64" s="14"/>
      <c r="BP64" s="14"/>
      <c r="BQ64" s="14"/>
      <c r="BR64" s="14"/>
      <c r="BS64" s="14"/>
      <c r="BT64" s="14">
        <v>10</v>
      </c>
      <c r="BU64" s="14"/>
      <c r="BV64" s="14"/>
      <c r="BW64" s="14"/>
      <c r="BX64" s="14"/>
      <c r="BY64" s="14"/>
      <c r="BZ64" s="14"/>
      <c r="CA64" s="14"/>
      <c r="CB64" s="14"/>
      <c r="CC64" s="14"/>
      <c r="CD64" s="14"/>
      <c r="CE64" s="14"/>
      <c r="CF64" s="14"/>
      <c r="CG64" s="14"/>
      <c r="CH64" s="14"/>
      <c r="CI64" s="14"/>
      <c r="CJ64" s="14"/>
      <c r="CK64" s="14">
        <v>10</v>
      </c>
      <c r="CL64" s="14"/>
      <c r="CM64" s="14"/>
      <c r="CN64" s="14"/>
      <c r="CO64" s="14"/>
      <c r="CP64" s="14"/>
      <c r="CQ64" s="14"/>
      <c r="CR64" s="14"/>
      <c r="CS64" s="14"/>
      <c r="CT64" s="14"/>
      <c r="CU64" s="14"/>
      <c r="CV64" s="14"/>
      <c r="CW64" s="14"/>
      <c r="CX64" s="14"/>
      <c r="CY64" s="14"/>
      <c r="CZ64" s="14"/>
      <c r="DA64" s="14"/>
    </row>
    <row r="65" spans="1:105" s="10" customFormat="1" ht="40.5" customHeight="1" x14ac:dyDescent="0.2">
      <c r="A65" s="28" t="s">
        <v>92</v>
      </c>
      <c r="B65" s="28"/>
      <c r="C65" s="28"/>
      <c r="D65" s="28"/>
      <c r="E65" s="28"/>
      <c r="F65" s="28"/>
      <c r="G65" s="28"/>
      <c r="H65" s="17" t="s">
        <v>93</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24" t="s">
        <v>29</v>
      </c>
      <c r="AK65" s="24"/>
      <c r="AL65" s="24"/>
      <c r="AM65" s="24"/>
      <c r="AN65" s="24"/>
      <c r="AO65" s="24"/>
      <c r="AP65" s="24"/>
      <c r="AQ65" s="24"/>
      <c r="AR65" s="24"/>
      <c r="AS65" s="24"/>
      <c r="AT65" s="24"/>
      <c r="AU65" s="24"/>
      <c r="AV65" s="24"/>
      <c r="AW65" s="24"/>
      <c r="AX65" s="24"/>
      <c r="AY65" s="2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row>
    <row r="66" spans="1:105" s="11" customFormat="1" ht="12.75" x14ac:dyDescent="0.2">
      <c r="A66" s="23" t="s">
        <v>94</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row>
    <row r="67" spans="1:105" s="10" customFormat="1" ht="36.75" customHeight="1" x14ac:dyDescent="0.2">
      <c r="A67" s="12" t="s">
        <v>25</v>
      </c>
      <c r="B67" s="12"/>
      <c r="C67" s="12"/>
      <c r="D67" s="12"/>
      <c r="E67" s="12"/>
      <c r="F67" s="12"/>
      <c r="G67" s="12"/>
      <c r="H67" s="34" t="s">
        <v>95</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24"/>
      <c r="AK67" s="24"/>
      <c r="AL67" s="24"/>
      <c r="AM67" s="24"/>
      <c r="AN67" s="24"/>
      <c r="AO67" s="24"/>
      <c r="AP67" s="24"/>
      <c r="AQ67" s="24"/>
      <c r="AR67" s="24"/>
      <c r="AS67" s="24"/>
      <c r="AT67" s="24"/>
      <c r="AU67" s="24"/>
      <c r="AV67" s="24"/>
      <c r="AW67" s="24"/>
      <c r="AX67" s="24"/>
      <c r="AY67" s="24"/>
      <c r="AZ67" s="27">
        <f>[1]К!$L$121</f>
        <v>17065.087882</v>
      </c>
      <c r="BA67" s="27"/>
      <c r="BB67" s="27"/>
      <c r="BC67" s="27"/>
      <c r="BD67" s="27"/>
      <c r="BE67" s="27"/>
      <c r="BF67" s="27"/>
      <c r="BG67" s="27"/>
      <c r="BH67" s="27"/>
      <c r="BI67" s="27"/>
      <c r="BJ67" s="27"/>
      <c r="BK67" s="27"/>
      <c r="BL67" s="27"/>
      <c r="BM67" s="27"/>
      <c r="BN67" s="27"/>
      <c r="BO67" s="27"/>
      <c r="BP67" s="27"/>
      <c r="BQ67" s="27"/>
      <c r="BR67" s="27"/>
      <c r="BS67" s="27"/>
      <c r="BT67" s="45">
        <f>[1]К!$Q$121</f>
        <v>16850.2</v>
      </c>
      <c r="BU67" s="29"/>
      <c r="BV67" s="29"/>
      <c r="BW67" s="29"/>
      <c r="BX67" s="29"/>
      <c r="BY67" s="29"/>
      <c r="BZ67" s="29"/>
      <c r="CA67" s="29"/>
      <c r="CB67" s="29"/>
      <c r="CC67" s="29"/>
      <c r="CD67" s="29"/>
      <c r="CE67" s="29"/>
      <c r="CF67" s="29"/>
      <c r="CG67" s="29"/>
      <c r="CH67" s="29"/>
      <c r="CI67" s="29"/>
      <c r="CJ67" s="29"/>
      <c r="CK67" s="27">
        <f>[1]К!$V$121</f>
        <v>17462.112495672947</v>
      </c>
      <c r="CL67" s="27"/>
      <c r="CM67" s="27"/>
      <c r="CN67" s="27"/>
      <c r="CO67" s="27"/>
      <c r="CP67" s="27"/>
      <c r="CQ67" s="27"/>
      <c r="CR67" s="27"/>
      <c r="CS67" s="27"/>
      <c r="CT67" s="27"/>
      <c r="CU67" s="27"/>
      <c r="CV67" s="27"/>
      <c r="CW67" s="27"/>
      <c r="CX67" s="27"/>
      <c r="CY67" s="27"/>
      <c r="CZ67" s="27"/>
      <c r="DA67" s="27"/>
    </row>
    <row r="68" spans="1:105" s="10" customFormat="1" ht="15" customHeight="1" x14ac:dyDescent="0.2">
      <c r="A68" s="25"/>
      <c r="B68" s="25"/>
      <c r="C68" s="25"/>
      <c r="D68" s="25"/>
      <c r="E68" s="25"/>
      <c r="F68" s="25"/>
      <c r="G68" s="25"/>
      <c r="H68" s="19" t="s">
        <v>63</v>
      </c>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24"/>
      <c r="AK68" s="24"/>
      <c r="AL68" s="24"/>
      <c r="AM68" s="24"/>
      <c r="AN68" s="24"/>
      <c r="AO68" s="24"/>
      <c r="AP68" s="24"/>
      <c r="AQ68" s="24"/>
      <c r="AR68" s="24"/>
      <c r="AS68" s="24"/>
      <c r="AT68" s="24"/>
      <c r="AU68" s="24"/>
      <c r="AV68" s="24"/>
      <c r="AW68" s="24"/>
      <c r="AX68" s="24"/>
      <c r="AY68" s="24"/>
      <c r="AZ68" s="27"/>
      <c r="BA68" s="27"/>
      <c r="BB68" s="27"/>
      <c r="BC68" s="27"/>
      <c r="BD68" s="27"/>
      <c r="BE68" s="27"/>
      <c r="BF68" s="27"/>
      <c r="BG68" s="27"/>
      <c r="BH68" s="27"/>
      <c r="BI68" s="27"/>
      <c r="BJ68" s="27"/>
      <c r="BK68" s="27"/>
      <c r="BL68" s="27"/>
      <c r="BM68" s="27"/>
      <c r="BN68" s="27"/>
      <c r="BO68" s="27"/>
      <c r="BP68" s="27"/>
      <c r="BQ68" s="27"/>
      <c r="BR68" s="27"/>
      <c r="BS68" s="27"/>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row>
    <row r="69" spans="1:105" s="10" customFormat="1" ht="25.5" customHeight="1" x14ac:dyDescent="0.2">
      <c r="A69" s="26" t="s">
        <v>27</v>
      </c>
      <c r="B69" s="26"/>
      <c r="C69" s="26"/>
      <c r="D69" s="26"/>
      <c r="E69" s="26"/>
      <c r="F69" s="26"/>
      <c r="G69" s="26"/>
      <c r="H69" s="17" t="s">
        <v>96</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24" t="s">
        <v>52</v>
      </c>
      <c r="AK69" s="24"/>
      <c r="AL69" s="24"/>
      <c r="AM69" s="24"/>
      <c r="AN69" s="24"/>
      <c r="AO69" s="24"/>
      <c r="AP69" s="24"/>
      <c r="AQ69" s="24"/>
      <c r="AR69" s="24"/>
      <c r="AS69" s="24"/>
      <c r="AT69" s="24"/>
      <c r="AU69" s="24"/>
      <c r="AV69" s="24"/>
      <c r="AW69" s="24"/>
      <c r="AX69" s="24"/>
      <c r="AY69" s="24"/>
      <c r="AZ69" s="27">
        <f>AZ84</f>
        <v>10722.052750000001</v>
      </c>
      <c r="BA69" s="27"/>
      <c r="BB69" s="27"/>
      <c r="BC69" s="27"/>
      <c r="BD69" s="27"/>
      <c r="BE69" s="27"/>
      <c r="BF69" s="27"/>
      <c r="BG69" s="27"/>
      <c r="BH69" s="27"/>
      <c r="BI69" s="27"/>
      <c r="BJ69" s="27"/>
      <c r="BK69" s="27"/>
      <c r="BL69" s="27"/>
      <c r="BM69" s="27"/>
      <c r="BN69" s="27"/>
      <c r="BO69" s="27"/>
      <c r="BP69" s="27"/>
      <c r="BQ69" s="27"/>
      <c r="BR69" s="27"/>
      <c r="BS69" s="27"/>
      <c r="BT69" s="29">
        <f>'[2]По мес.эл.эн.'!$O$28</f>
        <v>9893.2000000000007</v>
      </c>
      <c r="BU69" s="29"/>
      <c r="BV69" s="29"/>
      <c r="BW69" s="29"/>
      <c r="BX69" s="29"/>
      <c r="BY69" s="29"/>
      <c r="BZ69" s="29"/>
      <c r="CA69" s="29"/>
      <c r="CB69" s="29"/>
      <c r="CC69" s="29"/>
      <c r="CD69" s="29"/>
      <c r="CE69" s="29"/>
      <c r="CF69" s="29"/>
      <c r="CG69" s="29"/>
      <c r="CH69" s="29"/>
      <c r="CI69" s="29"/>
      <c r="CJ69" s="29"/>
      <c r="CK69" s="27">
        <f>'[3]баланс ПЛАН на 2022'!$R$79</f>
        <v>10667.681515672948</v>
      </c>
      <c r="CL69" s="27"/>
      <c r="CM69" s="27"/>
      <c r="CN69" s="27"/>
      <c r="CO69" s="27"/>
      <c r="CP69" s="27"/>
      <c r="CQ69" s="27"/>
      <c r="CR69" s="27"/>
      <c r="CS69" s="27"/>
      <c r="CT69" s="27"/>
      <c r="CU69" s="27"/>
      <c r="CV69" s="27"/>
      <c r="CW69" s="27"/>
      <c r="CX69" s="27"/>
      <c r="CY69" s="27"/>
      <c r="CZ69" s="27"/>
      <c r="DA69" s="27"/>
    </row>
    <row r="70" spans="1:105" s="10" customFormat="1" ht="18.75" customHeight="1" x14ac:dyDescent="0.2">
      <c r="A70" s="26" t="s">
        <v>97</v>
      </c>
      <c r="B70" s="26"/>
      <c r="C70" s="26"/>
      <c r="D70" s="26"/>
      <c r="E70" s="26"/>
      <c r="F70" s="26"/>
      <c r="G70" s="26"/>
      <c r="H70" s="19" t="s">
        <v>98</v>
      </c>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24" t="s">
        <v>52</v>
      </c>
      <c r="AK70" s="24"/>
      <c r="AL70" s="24"/>
      <c r="AM70" s="24"/>
      <c r="AN70" s="24"/>
      <c r="AO70" s="24"/>
      <c r="AP70" s="24"/>
      <c r="AQ70" s="24"/>
      <c r="AR70" s="24"/>
      <c r="AS70" s="24"/>
      <c r="AT70" s="24"/>
      <c r="AU70" s="24"/>
      <c r="AV70" s="24"/>
      <c r="AW70" s="24"/>
      <c r="AX70" s="24"/>
      <c r="AY70" s="24"/>
      <c r="AZ70" s="33"/>
      <c r="BA70" s="29"/>
      <c r="BB70" s="29"/>
      <c r="BC70" s="29"/>
      <c r="BD70" s="29"/>
      <c r="BE70" s="29"/>
      <c r="BF70" s="29"/>
      <c r="BG70" s="29"/>
      <c r="BH70" s="29"/>
      <c r="BI70" s="29"/>
      <c r="BJ70" s="29"/>
      <c r="BK70" s="29"/>
      <c r="BL70" s="29"/>
      <c r="BM70" s="29"/>
      <c r="BN70" s="29"/>
      <c r="BO70" s="29"/>
      <c r="BP70" s="29"/>
      <c r="BQ70" s="29"/>
      <c r="BR70" s="29"/>
      <c r="BS70" s="29"/>
      <c r="BT70" s="33"/>
      <c r="BU70" s="29"/>
      <c r="BV70" s="29"/>
      <c r="BW70" s="29"/>
      <c r="BX70" s="29"/>
      <c r="BY70" s="29"/>
      <c r="BZ70" s="29"/>
      <c r="CA70" s="29"/>
      <c r="CB70" s="29"/>
      <c r="CC70" s="29"/>
      <c r="CD70" s="29"/>
      <c r="CE70" s="29"/>
      <c r="CF70" s="29"/>
      <c r="CG70" s="29"/>
      <c r="CH70" s="29"/>
      <c r="CI70" s="29"/>
      <c r="CJ70" s="29"/>
      <c r="CK70" s="33"/>
      <c r="CL70" s="29"/>
      <c r="CM70" s="29"/>
      <c r="CN70" s="29"/>
      <c r="CO70" s="29"/>
      <c r="CP70" s="29"/>
      <c r="CQ70" s="29"/>
      <c r="CR70" s="29"/>
      <c r="CS70" s="29"/>
      <c r="CT70" s="29"/>
      <c r="CU70" s="29"/>
      <c r="CV70" s="29"/>
      <c r="CW70" s="29"/>
      <c r="CX70" s="29"/>
      <c r="CY70" s="29"/>
      <c r="CZ70" s="29"/>
      <c r="DA70" s="29"/>
    </row>
    <row r="71" spans="1:105" s="10" customFormat="1" ht="15" customHeight="1" x14ac:dyDescent="0.2">
      <c r="A71" s="26"/>
      <c r="B71" s="26"/>
      <c r="C71" s="26"/>
      <c r="D71" s="26"/>
      <c r="E71" s="26"/>
      <c r="F71" s="26"/>
      <c r="G71" s="26"/>
      <c r="H71" s="19" t="s">
        <v>99</v>
      </c>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24" t="s">
        <v>52</v>
      </c>
      <c r="AK71" s="24"/>
      <c r="AL71" s="24"/>
      <c r="AM71" s="24"/>
      <c r="AN71" s="24"/>
      <c r="AO71" s="24"/>
      <c r="AP71" s="24"/>
      <c r="AQ71" s="24"/>
      <c r="AR71" s="24"/>
      <c r="AS71" s="24"/>
      <c r="AT71" s="24"/>
      <c r="AU71" s="24"/>
      <c r="AV71" s="24"/>
      <c r="AW71" s="24"/>
      <c r="AX71" s="24"/>
      <c r="AY71" s="24"/>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21"/>
      <c r="CL71" s="21"/>
      <c r="CM71" s="21"/>
      <c r="CN71" s="21"/>
      <c r="CO71" s="21"/>
      <c r="CP71" s="21"/>
      <c r="CQ71" s="21"/>
      <c r="CR71" s="21"/>
      <c r="CS71" s="21"/>
      <c r="CT71" s="21"/>
      <c r="CU71" s="21"/>
      <c r="CV71" s="21"/>
      <c r="CW71" s="21"/>
      <c r="CX71" s="21"/>
      <c r="CY71" s="21"/>
      <c r="CZ71" s="21"/>
      <c r="DA71" s="21"/>
    </row>
    <row r="72" spans="1:105" s="10" customFormat="1" ht="15" customHeight="1" x14ac:dyDescent="0.2">
      <c r="A72" s="26"/>
      <c r="B72" s="26"/>
      <c r="C72" s="26"/>
      <c r="D72" s="26"/>
      <c r="E72" s="26"/>
      <c r="F72" s="26"/>
      <c r="G72" s="26"/>
      <c r="H72" s="19" t="s">
        <v>100</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4" t="s">
        <v>52</v>
      </c>
      <c r="AK72" s="24"/>
      <c r="AL72" s="24"/>
      <c r="AM72" s="24"/>
      <c r="AN72" s="24"/>
      <c r="AO72" s="24"/>
      <c r="AP72" s="24"/>
      <c r="AQ72" s="24"/>
      <c r="AR72" s="24"/>
      <c r="AS72" s="24"/>
      <c r="AT72" s="24"/>
      <c r="AU72" s="24"/>
      <c r="AV72" s="24"/>
      <c r="AW72" s="24"/>
      <c r="AX72" s="24"/>
      <c r="AY72" s="24"/>
      <c r="AZ72" s="33"/>
      <c r="BA72" s="29"/>
      <c r="BB72" s="29"/>
      <c r="BC72" s="29"/>
      <c r="BD72" s="29"/>
      <c r="BE72" s="29"/>
      <c r="BF72" s="29"/>
      <c r="BG72" s="29"/>
      <c r="BH72" s="29"/>
      <c r="BI72" s="29"/>
      <c r="BJ72" s="29"/>
      <c r="BK72" s="29"/>
      <c r="BL72" s="29"/>
      <c r="BM72" s="29"/>
      <c r="BN72" s="29"/>
      <c r="BO72" s="29"/>
      <c r="BP72" s="29"/>
      <c r="BQ72" s="29"/>
      <c r="BR72" s="29"/>
      <c r="BS72" s="29"/>
      <c r="BT72" s="33"/>
      <c r="BU72" s="29"/>
      <c r="BV72" s="29"/>
      <c r="BW72" s="29"/>
      <c r="BX72" s="29"/>
      <c r="BY72" s="29"/>
      <c r="BZ72" s="29"/>
      <c r="CA72" s="29"/>
      <c r="CB72" s="29"/>
      <c r="CC72" s="29"/>
      <c r="CD72" s="29"/>
      <c r="CE72" s="29"/>
      <c r="CF72" s="29"/>
      <c r="CG72" s="29"/>
      <c r="CH72" s="29"/>
      <c r="CI72" s="29"/>
      <c r="CJ72" s="29"/>
      <c r="CK72" s="21"/>
      <c r="CL72" s="14"/>
      <c r="CM72" s="14"/>
      <c r="CN72" s="14"/>
      <c r="CO72" s="14"/>
      <c r="CP72" s="14"/>
      <c r="CQ72" s="14"/>
      <c r="CR72" s="14"/>
      <c r="CS72" s="14"/>
      <c r="CT72" s="14"/>
      <c r="CU72" s="14"/>
      <c r="CV72" s="14"/>
      <c r="CW72" s="14"/>
      <c r="CX72" s="14"/>
      <c r="CY72" s="14"/>
      <c r="CZ72" s="14"/>
      <c r="DA72" s="14"/>
    </row>
    <row r="73" spans="1:105" s="10" customFormat="1" ht="15" customHeight="1" x14ac:dyDescent="0.2">
      <c r="A73" s="26" t="s">
        <v>101</v>
      </c>
      <c r="B73" s="26"/>
      <c r="C73" s="26"/>
      <c r="D73" s="26"/>
      <c r="E73" s="26"/>
      <c r="F73" s="26"/>
      <c r="G73" s="26"/>
      <c r="H73" s="19" t="s">
        <v>102</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24" t="s">
        <v>52</v>
      </c>
      <c r="AK73" s="24"/>
      <c r="AL73" s="24"/>
      <c r="AM73" s="24"/>
      <c r="AN73" s="24"/>
      <c r="AO73" s="24"/>
      <c r="AP73" s="24"/>
      <c r="AQ73" s="24"/>
      <c r="AR73" s="24"/>
      <c r="AS73" s="24"/>
      <c r="AT73" s="24"/>
      <c r="AU73" s="24"/>
      <c r="AV73" s="24"/>
      <c r="AW73" s="24"/>
      <c r="AX73" s="24"/>
      <c r="AY73" s="24"/>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14"/>
      <c r="CL73" s="14"/>
      <c r="CM73" s="14"/>
      <c r="CN73" s="14"/>
      <c r="CO73" s="14"/>
      <c r="CP73" s="14"/>
      <c r="CQ73" s="14"/>
      <c r="CR73" s="14"/>
      <c r="CS73" s="14"/>
      <c r="CT73" s="14"/>
      <c r="CU73" s="14"/>
      <c r="CV73" s="14"/>
      <c r="CW73" s="14"/>
      <c r="CX73" s="14"/>
      <c r="CY73" s="14"/>
      <c r="CZ73" s="14"/>
      <c r="DA73" s="14"/>
    </row>
    <row r="74" spans="1:105" s="10" customFormat="1" ht="15" customHeight="1" x14ac:dyDescent="0.2">
      <c r="A74" s="26"/>
      <c r="B74" s="26"/>
      <c r="C74" s="26"/>
      <c r="D74" s="26"/>
      <c r="E74" s="26"/>
      <c r="F74" s="26"/>
      <c r="G74" s="26"/>
      <c r="H74" s="19" t="s">
        <v>99</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4" t="s">
        <v>52</v>
      </c>
      <c r="AK74" s="24"/>
      <c r="AL74" s="24"/>
      <c r="AM74" s="24"/>
      <c r="AN74" s="24"/>
      <c r="AO74" s="24"/>
      <c r="AP74" s="24"/>
      <c r="AQ74" s="24"/>
      <c r="AR74" s="24"/>
      <c r="AS74" s="24"/>
      <c r="AT74" s="24"/>
      <c r="AU74" s="24"/>
      <c r="AV74" s="24"/>
      <c r="AW74" s="24"/>
      <c r="AX74" s="24"/>
      <c r="AY74" s="24"/>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14"/>
      <c r="CL74" s="14"/>
      <c r="CM74" s="14"/>
      <c r="CN74" s="14"/>
      <c r="CO74" s="14"/>
      <c r="CP74" s="14"/>
      <c r="CQ74" s="14"/>
      <c r="CR74" s="14"/>
      <c r="CS74" s="14"/>
      <c r="CT74" s="14"/>
      <c r="CU74" s="14"/>
      <c r="CV74" s="14"/>
      <c r="CW74" s="14"/>
      <c r="CX74" s="14"/>
      <c r="CY74" s="14"/>
      <c r="CZ74" s="14"/>
      <c r="DA74" s="14"/>
    </row>
    <row r="75" spans="1:105" s="10" customFormat="1" ht="15" customHeight="1" x14ac:dyDescent="0.2">
      <c r="A75" s="26"/>
      <c r="B75" s="26"/>
      <c r="C75" s="26"/>
      <c r="D75" s="26"/>
      <c r="E75" s="26"/>
      <c r="F75" s="26"/>
      <c r="G75" s="26"/>
      <c r="H75" s="19" t="s">
        <v>100</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24" t="s">
        <v>52</v>
      </c>
      <c r="AK75" s="24"/>
      <c r="AL75" s="24"/>
      <c r="AM75" s="24"/>
      <c r="AN75" s="24"/>
      <c r="AO75" s="24"/>
      <c r="AP75" s="24"/>
      <c r="AQ75" s="24"/>
      <c r="AR75" s="24"/>
      <c r="AS75" s="24"/>
      <c r="AT75" s="24"/>
      <c r="AU75" s="24"/>
      <c r="AV75" s="24"/>
      <c r="AW75" s="24"/>
      <c r="AX75" s="24"/>
      <c r="AY75" s="24"/>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14"/>
      <c r="CL75" s="14"/>
      <c r="CM75" s="14"/>
      <c r="CN75" s="14"/>
      <c r="CO75" s="14"/>
      <c r="CP75" s="14"/>
      <c r="CQ75" s="14"/>
      <c r="CR75" s="14"/>
      <c r="CS75" s="14"/>
      <c r="CT75" s="14"/>
      <c r="CU75" s="14"/>
      <c r="CV75" s="14"/>
      <c r="CW75" s="14"/>
      <c r="CX75" s="14"/>
      <c r="CY75" s="14"/>
      <c r="CZ75" s="14"/>
      <c r="DA75" s="14"/>
    </row>
    <row r="76" spans="1:105" s="10" customFormat="1" ht="15" customHeight="1" x14ac:dyDescent="0.2">
      <c r="A76" s="26"/>
      <c r="B76" s="26"/>
      <c r="C76" s="26"/>
      <c r="D76" s="26"/>
      <c r="E76" s="26"/>
      <c r="F76" s="26"/>
      <c r="G76" s="26"/>
      <c r="H76" s="19" t="s">
        <v>63</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24" t="s">
        <v>52</v>
      </c>
      <c r="AK76" s="24"/>
      <c r="AL76" s="24"/>
      <c r="AM76" s="24"/>
      <c r="AN76" s="24"/>
      <c r="AO76" s="24"/>
      <c r="AP76" s="24"/>
      <c r="AQ76" s="24"/>
      <c r="AR76" s="24"/>
      <c r="AS76" s="24"/>
      <c r="AT76" s="24"/>
      <c r="AU76" s="24"/>
      <c r="AV76" s="24"/>
      <c r="AW76" s="24"/>
      <c r="AX76" s="24"/>
      <c r="AY76" s="24"/>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14"/>
      <c r="CL76" s="14"/>
      <c r="CM76" s="14"/>
      <c r="CN76" s="14"/>
      <c r="CO76" s="14"/>
      <c r="CP76" s="14"/>
      <c r="CQ76" s="14"/>
      <c r="CR76" s="14"/>
      <c r="CS76" s="14"/>
      <c r="CT76" s="14"/>
      <c r="CU76" s="14"/>
      <c r="CV76" s="14"/>
      <c r="CW76" s="14"/>
      <c r="CX76" s="14"/>
      <c r="CY76" s="14"/>
      <c r="CZ76" s="14"/>
      <c r="DA76" s="14"/>
    </row>
    <row r="77" spans="1:105" s="10" customFormat="1" ht="87" customHeight="1" x14ac:dyDescent="0.2">
      <c r="A77" s="30" t="s">
        <v>103</v>
      </c>
      <c r="B77" s="30"/>
      <c r="C77" s="30"/>
      <c r="D77" s="30"/>
      <c r="E77" s="30"/>
      <c r="F77" s="30"/>
      <c r="G77" s="30"/>
      <c r="H77" s="31" t="s">
        <v>104</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52</v>
      </c>
      <c r="AK77" s="32"/>
      <c r="AL77" s="32"/>
      <c r="AM77" s="32"/>
      <c r="AN77" s="32"/>
      <c r="AO77" s="32"/>
      <c r="AP77" s="32"/>
      <c r="AQ77" s="32"/>
      <c r="AR77" s="32"/>
      <c r="AS77" s="32"/>
      <c r="AT77" s="32"/>
      <c r="AU77" s="32"/>
      <c r="AV77" s="32"/>
      <c r="AW77" s="32"/>
      <c r="AX77" s="32"/>
      <c r="AY77" s="32"/>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row>
    <row r="78" spans="1:105" s="10" customFormat="1" ht="18.75" customHeight="1" x14ac:dyDescent="0.2">
      <c r="A78" s="26" t="s">
        <v>26</v>
      </c>
      <c r="B78" s="26"/>
      <c r="C78" s="26"/>
      <c r="D78" s="26"/>
      <c r="E78" s="26"/>
      <c r="F78" s="26"/>
      <c r="G78" s="26"/>
      <c r="H78" s="19" t="s">
        <v>98</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24" t="s">
        <v>52</v>
      </c>
      <c r="AK78" s="24"/>
      <c r="AL78" s="24"/>
      <c r="AM78" s="24"/>
      <c r="AN78" s="24"/>
      <c r="AO78" s="24"/>
      <c r="AP78" s="24"/>
      <c r="AQ78" s="24"/>
      <c r="AR78" s="24"/>
      <c r="AS78" s="24"/>
      <c r="AT78" s="24"/>
      <c r="AU78" s="24"/>
      <c r="AV78" s="24"/>
      <c r="AW78" s="24"/>
      <c r="AX78" s="24"/>
      <c r="AY78" s="24"/>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14"/>
      <c r="CL78" s="14"/>
      <c r="CM78" s="14"/>
      <c r="CN78" s="14"/>
      <c r="CO78" s="14"/>
      <c r="CP78" s="14"/>
      <c r="CQ78" s="14"/>
      <c r="CR78" s="14"/>
      <c r="CS78" s="14"/>
      <c r="CT78" s="14"/>
      <c r="CU78" s="14"/>
      <c r="CV78" s="14"/>
      <c r="CW78" s="14"/>
      <c r="CX78" s="14"/>
      <c r="CY78" s="14"/>
      <c r="CZ78" s="14"/>
      <c r="DA78" s="14"/>
    </row>
    <row r="79" spans="1:105" s="10" customFormat="1" ht="15" customHeight="1" x14ac:dyDescent="0.2">
      <c r="A79" s="12"/>
      <c r="B79" s="12"/>
      <c r="C79" s="12"/>
      <c r="D79" s="12"/>
      <c r="E79" s="12"/>
      <c r="F79" s="12"/>
      <c r="G79" s="12"/>
      <c r="H79" s="19" t="s">
        <v>99</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24" t="s">
        <v>52</v>
      </c>
      <c r="AK79" s="24"/>
      <c r="AL79" s="24"/>
      <c r="AM79" s="24"/>
      <c r="AN79" s="24"/>
      <c r="AO79" s="24"/>
      <c r="AP79" s="24"/>
      <c r="AQ79" s="24"/>
      <c r="AR79" s="24"/>
      <c r="AS79" s="24"/>
      <c r="AT79" s="24"/>
      <c r="AU79" s="24"/>
      <c r="AV79" s="24"/>
      <c r="AW79" s="24"/>
      <c r="AX79" s="24"/>
      <c r="AY79" s="24"/>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14"/>
      <c r="CL79" s="14"/>
      <c r="CM79" s="14"/>
      <c r="CN79" s="14"/>
      <c r="CO79" s="14"/>
      <c r="CP79" s="14"/>
      <c r="CQ79" s="14"/>
      <c r="CR79" s="14"/>
      <c r="CS79" s="14"/>
      <c r="CT79" s="14"/>
      <c r="CU79" s="14"/>
      <c r="CV79" s="14"/>
      <c r="CW79" s="14"/>
      <c r="CX79" s="14"/>
      <c r="CY79" s="14"/>
      <c r="CZ79" s="14"/>
      <c r="DA79" s="14"/>
    </row>
    <row r="80" spans="1:105" s="10" customFormat="1" ht="15" customHeight="1" x14ac:dyDescent="0.2">
      <c r="A80" s="12"/>
      <c r="B80" s="12"/>
      <c r="C80" s="12"/>
      <c r="D80" s="12"/>
      <c r="E80" s="12"/>
      <c r="F80" s="12"/>
      <c r="G80" s="12"/>
      <c r="H80" s="19" t="s">
        <v>100</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24" t="s">
        <v>52</v>
      </c>
      <c r="AK80" s="24"/>
      <c r="AL80" s="24"/>
      <c r="AM80" s="24"/>
      <c r="AN80" s="24"/>
      <c r="AO80" s="24"/>
      <c r="AP80" s="24"/>
      <c r="AQ80" s="24"/>
      <c r="AR80" s="24"/>
      <c r="AS80" s="24"/>
      <c r="AT80" s="24"/>
      <c r="AU80" s="24"/>
      <c r="AV80" s="24"/>
      <c r="AW80" s="24"/>
      <c r="AX80" s="24"/>
      <c r="AY80" s="24"/>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14"/>
      <c r="CL80" s="14"/>
      <c r="CM80" s="14"/>
      <c r="CN80" s="14"/>
      <c r="CO80" s="14"/>
      <c r="CP80" s="14"/>
      <c r="CQ80" s="14"/>
      <c r="CR80" s="14"/>
      <c r="CS80" s="14"/>
      <c r="CT80" s="14"/>
      <c r="CU80" s="14"/>
      <c r="CV80" s="14"/>
      <c r="CW80" s="14"/>
      <c r="CX80" s="14"/>
      <c r="CY80" s="14"/>
      <c r="CZ80" s="14"/>
      <c r="DA80" s="14"/>
    </row>
    <row r="81" spans="1:105" s="10" customFormat="1" ht="15" customHeight="1" x14ac:dyDescent="0.2">
      <c r="A81" s="12" t="s">
        <v>105</v>
      </c>
      <c r="B81" s="12"/>
      <c r="C81" s="12"/>
      <c r="D81" s="12"/>
      <c r="E81" s="12"/>
      <c r="F81" s="12"/>
      <c r="G81" s="12"/>
      <c r="H81" s="19" t="s">
        <v>102</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24" t="s">
        <v>52</v>
      </c>
      <c r="AK81" s="24"/>
      <c r="AL81" s="24"/>
      <c r="AM81" s="24"/>
      <c r="AN81" s="24"/>
      <c r="AO81" s="24"/>
      <c r="AP81" s="24"/>
      <c r="AQ81" s="24"/>
      <c r="AR81" s="24"/>
      <c r="AS81" s="24"/>
      <c r="AT81" s="24"/>
      <c r="AU81" s="24"/>
      <c r="AV81" s="24"/>
      <c r="AW81" s="24"/>
      <c r="AX81" s="24"/>
      <c r="AY81" s="24"/>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14"/>
      <c r="CL81" s="14"/>
      <c r="CM81" s="14"/>
      <c r="CN81" s="14"/>
      <c r="CO81" s="14"/>
      <c r="CP81" s="14"/>
      <c r="CQ81" s="14"/>
      <c r="CR81" s="14"/>
      <c r="CS81" s="14"/>
      <c r="CT81" s="14"/>
      <c r="CU81" s="14"/>
      <c r="CV81" s="14"/>
      <c r="CW81" s="14"/>
      <c r="CX81" s="14"/>
      <c r="CY81" s="14"/>
      <c r="CZ81" s="14"/>
      <c r="DA81" s="14"/>
    </row>
    <row r="82" spans="1:105" s="10" customFormat="1" ht="15" customHeight="1" x14ac:dyDescent="0.2">
      <c r="A82" s="12"/>
      <c r="B82" s="12"/>
      <c r="C82" s="12"/>
      <c r="D82" s="12"/>
      <c r="E82" s="12"/>
      <c r="F82" s="12"/>
      <c r="G82" s="12"/>
      <c r="H82" s="19" t="s">
        <v>99</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24" t="s">
        <v>52</v>
      </c>
      <c r="AK82" s="24"/>
      <c r="AL82" s="24"/>
      <c r="AM82" s="24"/>
      <c r="AN82" s="24"/>
      <c r="AO82" s="24"/>
      <c r="AP82" s="24"/>
      <c r="AQ82" s="24"/>
      <c r="AR82" s="24"/>
      <c r="AS82" s="24"/>
      <c r="AT82" s="24"/>
      <c r="AU82" s="24"/>
      <c r="AV82" s="24"/>
      <c r="AW82" s="24"/>
      <c r="AX82" s="24"/>
      <c r="AY82" s="24"/>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14"/>
      <c r="CL82" s="14"/>
      <c r="CM82" s="14"/>
      <c r="CN82" s="14"/>
      <c r="CO82" s="14"/>
      <c r="CP82" s="14"/>
      <c r="CQ82" s="14"/>
      <c r="CR82" s="14"/>
      <c r="CS82" s="14"/>
      <c r="CT82" s="14"/>
      <c r="CU82" s="14"/>
      <c r="CV82" s="14"/>
      <c r="CW82" s="14"/>
      <c r="CX82" s="14"/>
      <c r="CY82" s="14"/>
      <c r="CZ82" s="14"/>
      <c r="DA82" s="14"/>
    </row>
    <row r="83" spans="1:105" s="10" customFormat="1" ht="15" customHeight="1" x14ac:dyDescent="0.2">
      <c r="A83" s="12"/>
      <c r="B83" s="12"/>
      <c r="C83" s="12"/>
      <c r="D83" s="12"/>
      <c r="E83" s="12"/>
      <c r="F83" s="12"/>
      <c r="G83" s="12"/>
      <c r="H83" s="19" t="s">
        <v>100</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24" t="s">
        <v>52</v>
      </c>
      <c r="AK83" s="24"/>
      <c r="AL83" s="24"/>
      <c r="AM83" s="24"/>
      <c r="AN83" s="24"/>
      <c r="AO83" s="24"/>
      <c r="AP83" s="24"/>
      <c r="AQ83" s="24"/>
      <c r="AR83" s="24"/>
      <c r="AS83" s="24"/>
      <c r="AT83" s="24"/>
      <c r="AU83" s="24"/>
      <c r="AV83" s="24"/>
      <c r="AW83" s="24"/>
      <c r="AX83" s="24"/>
      <c r="AY83" s="24"/>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14"/>
      <c r="CL83" s="14"/>
      <c r="CM83" s="14"/>
      <c r="CN83" s="14"/>
      <c r="CO83" s="14"/>
      <c r="CP83" s="14"/>
      <c r="CQ83" s="14"/>
      <c r="CR83" s="14"/>
      <c r="CS83" s="14"/>
      <c r="CT83" s="14"/>
      <c r="CU83" s="14"/>
      <c r="CV83" s="14"/>
      <c r="CW83" s="14"/>
      <c r="CX83" s="14"/>
      <c r="CY83" s="14"/>
      <c r="CZ83" s="14"/>
      <c r="DA83" s="14"/>
    </row>
    <row r="84" spans="1:105" s="10" customFormat="1" ht="57.75" customHeight="1" x14ac:dyDescent="0.2">
      <c r="A84" s="12" t="s">
        <v>106</v>
      </c>
      <c r="B84" s="12"/>
      <c r="C84" s="12"/>
      <c r="D84" s="12"/>
      <c r="E84" s="12"/>
      <c r="F84" s="12"/>
      <c r="G84" s="12"/>
      <c r="H84" s="19" t="s">
        <v>107</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4" t="s">
        <v>52</v>
      </c>
      <c r="AK84" s="24"/>
      <c r="AL84" s="24"/>
      <c r="AM84" s="24"/>
      <c r="AN84" s="24"/>
      <c r="AO84" s="24"/>
      <c r="AP84" s="24"/>
      <c r="AQ84" s="24"/>
      <c r="AR84" s="24"/>
      <c r="AS84" s="24"/>
      <c r="AT84" s="24"/>
      <c r="AU84" s="24"/>
      <c r="AV84" s="24"/>
      <c r="AW84" s="24"/>
      <c r="AX84" s="24"/>
      <c r="AY84" s="24"/>
      <c r="AZ84" s="27">
        <f>'[1]баланс ФАКТ'!$R$83</f>
        <v>10722.052750000001</v>
      </c>
      <c r="BA84" s="29"/>
      <c r="BB84" s="29"/>
      <c r="BC84" s="29"/>
      <c r="BD84" s="29"/>
      <c r="BE84" s="29"/>
      <c r="BF84" s="29"/>
      <c r="BG84" s="29"/>
      <c r="BH84" s="29"/>
      <c r="BI84" s="29"/>
      <c r="BJ84" s="29"/>
      <c r="BK84" s="29"/>
      <c r="BL84" s="29"/>
      <c r="BM84" s="29"/>
      <c r="BN84" s="29"/>
      <c r="BO84" s="29"/>
      <c r="BP84" s="29"/>
      <c r="BQ84" s="29"/>
      <c r="BR84" s="29"/>
      <c r="BS84" s="29"/>
      <c r="BT84" s="29">
        <f>BT69</f>
        <v>9893.2000000000007</v>
      </c>
      <c r="BU84" s="29"/>
      <c r="BV84" s="29"/>
      <c r="BW84" s="29"/>
      <c r="BX84" s="29"/>
      <c r="BY84" s="29"/>
      <c r="BZ84" s="29"/>
      <c r="CA84" s="29"/>
      <c r="CB84" s="29"/>
      <c r="CC84" s="29"/>
      <c r="CD84" s="29"/>
      <c r="CE84" s="29"/>
      <c r="CF84" s="29"/>
      <c r="CG84" s="29"/>
      <c r="CH84" s="29"/>
      <c r="CI84" s="29"/>
      <c r="CJ84" s="29"/>
      <c r="CK84" s="16">
        <v>10667.682000000001</v>
      </c>
      <c r="CL84" s="16"/>
      <c r="CM84" s="16"/>
      <c r="CN84" s="16"/>
      <c r="CO84" s="16"/>
      <c r="CP84" s="16"/>
      <c r="CQ84" s="16"/>
      <c r="CR84" s="16"/>
      <c r="CS84" s="16"/>
      <c r="CT84" s="16"/>
      <c r="CU84" s="16"/>
      <c r="CV84" s="16"/>
      <c r="CW84" s="16"/>
      <c r="CX84" s="16"/>
      <c r="CY84" s="16"/>
      <c r="CZ84" s="16"/>
      <c r="DA84" s="16"/>
    </row>
    <row r="85" spans="1:105" s="10" customFormat="1" ht="18" customHeight="1" x14ac:dyDescent="0.2">
      <c r="A85" s="28" t="s">
        <v>108</v>
      </c>
      <c r="B85" s="28"/>
      <c r="C85" s="28"/>
      <c r="D85" s="28"/>
      <c r="E85" s="28"/>
      <c r="F85" s="28"/>
      <c r="G85" s="28"/>
      <c r="H85" s="19" t="s">
        <v>98</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24" t="s">
        <v>52</v>
      </c>
      <c r="AK85" s="24"/>
      <c r="AL85" s="24"/>
      <c r="AM85" s="24"/>
      <c r="AN85" s="24"/>
      <c r="AO85" s="24"/>
      <c r="AP85" s="24"/>
      <c r="AQ85" s="24"/>
      <c r="AR85" s="24"/>
      <c r="AS85" s="24"/>
      <c r="AT85" s="24"/>
      <c r="AU85" s="24"/>
      <c r="AV85" s="24"/>
      <c r="AW85" s="24"/>
      <c r="AX85" s="24"/>
      <c r="AY85" s="2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row>
    <row r="86" spans="1:105" s="10" customFormat="1" ht="15" customHeight="1" x14ac:dyDescent="0.2">
      <c r="A86" s="28"/>
      <c r="B86" s="28"/>
      <c r="C86" s="28"/>
      <c r="D86" s="28"/>
      <c r="E86" s="28"/>
      <c r="F86" s="28"/>
      <c r="G86" s="28"/>
      <c r="H86" s="19" t="s">
        <v>99</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24" t="s">
        <v>52</v>
      </c>
      <c r="AK86" s="24"/>
      <c r="AL86" s="24"/>
      <c r="AM86" s="24"/>
      <c r="AN86" s="24"/>
      <c r="AO86" s="24"/>
      <c r="AP86" s="24"/>
      <c r="AQ86" s="24"/>
      <c r="AR86" s="24"/>
      <c r="AS86" s="24"/>
      <c r="AT86" s="24"/>
      <c r="AU86" s="24"/>
      <c r="AV86" s="24"/>
      <c r="AW86" s="24"/>
      <c r="AX86" s="24"/>
      <c r="AY86" s="24"/>
      <c r="AZ86" s="21"/>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row>
    <row r="87" spans="1:105" s="10" customFormat="1" ht="15" customHeight="1" x14ac:dyDescent="0.2">
      <c r="A87" s="28"/>
      <c r="B87" s="28"/>
      <c r="C87" s="28"/>
      <c r="D87" s="28"/>
      <c r="E87" s="28"/>
      <c r="F87" s="28"/>
      <c r="G87" s="28"/>
      <c r="H87" s="19" t="s">
        <v>100</v>
      </c>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24" t="s">
        <v>52</v>
      </c>
      <c r="AK87" s="24"/>
      <c r="AL87" s="24"/>
      <c r="AM87" s="24"/>
      <c r="AN87" s="24"/>
      <c r="AO87" s="24"/>
      <c r="AP87" s="24"/>
      <c r="AQ87" s="24"/>
      <c r="AR87" s="24"/>
      <c r="AS87" s="24"/>
      <c r="AT87" s="24"/>
      <c r="AU87" s="24"/>
      <c r="AV87" s="24"/>
      <c r="AW87" s="24"/>
      <c r="AX87" s="24"/>
      <c r="AY87" s="2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row>
    <row r="88" spans="1:105" s="10" customFormat="1" ht="15" customHeight="1" x14ac:dyDescent="0.2">
      <c r="A88" s="28" t="s">
        <v>109</v>
      </c>
      <c r="B88" s="28"/>
      <c r="C88" s="28"/>
      <c r="D88" s="28"/>
      <c r="E88" s="28"/>
      <c r="F88" s="28"/>
      <c r="G88" s="28"/>
      <c r="H88" s="19" t="s">
        <v>102</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24" t="s">
        <v>52</v>
      </c>
      <c r="AK88" s="24"/>
      <c r="AL88" s="24"/>
      <c r="AM88" s="24"/>
      <c r="AN88" s="24"/>
      <c r="AO88" s="24"/>
      <c r="AP88" s="24"/>
      <c r="AQ88" s="24"/>
      <c r="AR88" s="24"/>
      <c r="AS88" s="24"/>
      <c r="AT88" s="24"/>
      <c r="AU88" s="24"/>
      <c r="AV88" s="24"/>
      <c r="AW88" s="24"/>
      <c r="AX88" s="24"/>
      <c r="AY88" s="2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row>
    <row r="89" spans="1:105" s="10" customFormat="1" ht="15" customHeight="1" x14ac:dyDescent="0.2">
      <c r="A89" s="28"/>
      <c r="B89" s="28"/>
      <c r="C89" s="28"/>
      <c r="D89" s="28"/>
      <c r="E89" s="28"/>
      <c r="F89" s="28"/>
      <c r="G89" s="28"/>
      <c r="H89" s="19" t="s">
        <v>99</v>
      </c>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24" t="s">
        <v>52</v>
      </c>
      <c r="AK89" s="24"/>
      <c r="AL89" s="24"/>
      <c r="AM89" s="24"/>
      <c r="AN89" s="24"/>
      <c r="AO89" s="24"/>
      <c r="AP89" s="24"/>
      <c r="AQ89" s="24"/>
      <c r="AR89" s="24"/>
      <c r="AS89" s="24"/>
      <c r="AT89" s="24"/>
      <c r="AU89" s="24"/>
      <c r="AV89" s="24"/>
      <c r="AW89" s="24"/>
      <c r="AX89" s="24"/>
      <c r="AY89" s="2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row>
    <row r="90" spans="1:105" s="10" customFormat="1" ht="15" customHeight="1" x14ac:dyDescent="0.2">
      <c r="A90" s="28"/>
      <c r="B90" s="28"/>
      <c r="C90" s="28"/>
      <c r="D90" s="28"/>
      <c r="E90" s="28"/>
      <c r="F90" s="28"/>
      <c r="G90" s="28"/>
      <c r="H90" s="19" t="s">
        <v>100</v>
      </c>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24" t="s">
        <v>52</v>
      </c>
      <c r="AK90" s="24"/>
      <c r="AL90" s="24"/>
      <c r="AM90" s="24"/>
      <c r="AN90" s="24"/>
      <c r="AO90" s="24"/>
      <c r="AP90" s="24"/>
      <c r="AQ90" s="24"/>
      <c r="AR90" s="24"/>
      <c r="AS90" s="24"/>
      <c r="AT90" s="24"/>
      <c r="AU90" s="24"/>
      <c r="AV90" s="24"/>
      <c r="AW90" s="24"/>
      <c r="AX90" s="24"/>
      <c r="AY90" s="2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row>
    <row r="91" spans="1:105" s="10" customFormat="1" ht="78.75" customHeight="1" x14ac:dyDescent="0.2">
      <c r="A91" s="25" t="s">
        <v>110</v>
      </c>
      <c r="B91" s="25"/>
      <c r="C91" s="25"/>
      <c r="D91" s="25"/>
      <c r="E91" s="25"/>
      <c r="F91" s="25"/>
      <c r="G91" s="25"/>
      <c r="H91" s="19" t="s">
        <v>111</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4" t="s">
        <v>52</v>
      </c>
      <c r="AK91" s="24"/>
      <c r="AL91" s="24"/>
      <c r="AM91" s="24"/>
      <c r="AN91" s="24"/>
      <c r="AO91" s="24"/>
      <c r="AP91" s="24"/>
      <c r="AQ91" s="24"/>
      <c r="AR91" s="24"/>
      <c r="AS91" s="24"/>
      <c r="AT91" s="24"/>
      <c r="AU91" s="24"/>
      <c r="AV91" s="24"/>
      <c r="AW91" s="24"/>
      <c r="AX91" s="24"/>
      <c r="AY91" s="2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row>
    <row r="92" spans="1:105" s="10" customFormat="1" ht="19.5" customHeight="1" x14ac:dyDescent="0.2">
      <c r="A92" s="25" t="s">
        <v>112</v>
      </c>
      <c r="B92" s="25"/>
      <c r="C92" s="25"/>
      <c r="D92" s="25"/>
      <c r="E92" s="25"/>
      <c r="F92" s="25"/>
      <c r="G92" s="25"/>
      <c r="H92" s="19" t="s">
        <v>98</v>
      </c>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24" t="s">
        <v>52</v>
      </c>
      <c r="AK92" s="24"/>
      <c r="AL92" s="24"/>
      <c r="AM92" s="24"/>
      <c r="AN92" s="24"/>
      <c r="AO92" s="24"/>
      <c r="AP92" s="24"/>
      <c r="AQ92" s="24"/>
      <c r="AR92" s="24"/>
      <c r="AS92" s="24"/>
      <c r="AT92" s="24"/>
      <c r="AU92" s="24"/>
      <c r="AV92" s="24"/>
      <c r="AW92" s="24"/>
      <c r="AX92" s="24"/>
      <c r="AY92" s="2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row>
    <row r="93" spans="1:105" s="10" customFormat="1" ht="15" customHeight="1" x14ac:dyDescent="0.2">
      <c r="A93" s="25"/>
      <c r="B93" s="25"/>
      <c r="C93" s="25"/>
      <c r="D93" s="25"/>
      <c r="E93" s="25"/>
      <c r="F93" s="25"/>
      <c r="G93" s="25"/>
      <c r="H93" s="19" t="s">
        <v>99</v>
      </c>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24" t="s">
        <v>52</v>
      </c>
      <c r="AK93" s="24"/>
      <c r="AL93" s="24"/>
      <c r="AM93" s="24"/>
      <c r="AN93" s="24"/>
      <c r="AO93" s="24"/>
      <c r="AP93" s="24"/>
      <c r="AQ93" s="24"/>
      <c r="AR93" s="24"/>
      <c r="AS93" s="24"/>
      <c r="AT93" s="24"/>
      <c r="AU93" s="24"/>
      <c r="AV93" s="24"/>
      <c r="AW93" s="24"/>
      <c r="AX93" s="24"/>
      <c r="AY93" s="2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row>
    <row r="94" spans="1:105" s="10" customFormat="1" ht="15" customHeight="1" x14ac:dyDescent="0.2">
      <c r="A94" s="25"/>
      <c r="B94" s="25"/>
      <c r="C94" s="25"/>
      <c r="D94" s="25"/>
      <c r="E94" s="25"/>
      <c r="F94" s="25"/>
      <c r="G94" s="25"/>
      <c r="H94" s="19" t="s">
        <v>100</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24" t="s">
        <v>52</v>
      </c>
      <c r="AK94" s="24"/>
      <c r="AL94" s="24"/>
      <c r="AM94" s="24"/>
      <c r="AN94" s="24"/>
      <c r="AO94" s="24"/>
      <c r="AP94" s="24"/>
      <c r="AQ94" s="24"/>
      <c r="AR94" s="24"/>
      <c r="AS94" s="24"/>
      <c r="AT94" s="24"/>
      <c r="AU94" s="24"/>
      <c r="AV94" s="24"/>
      <c r="AW94" s="24"/>
      <c r="AX94" s="24"/>
      <c r="AY94" s="2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row>
    <row r="95" spans="1:105" s="10" customFormat="1" ht="15" customHeight="1" x14ac:dyDescent="0.2">
      <c r="A95" s="25" t="s">
        <v>113</v>
      </c>
      <c r="B95" s="25"/>
      <c r="C95" s="25"/>
      <c r="D95" s="25"/>
      <c r="E95" s="25"/>
      <c r="F95" s="25"/>
      <c r="G95" s="25"/>
      <c r="H95" s="19" t="s">
        <v>102</v>
      </c>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24" t="s">
        <v>52</v>
      </c>
      <c r="AK95" s="24"/>
      <c r="AL95" s="24"/>
      <c r="AM95" s="24"/>
      <c r="AN95" s="24"/>
      <c r="AO95" s="24"/>
      <c r="AP95" s="24"/>
      <c r="AQ95" s="24"/>
      <c r="AR95" s="24"/>
      <c r="AS95" s="24"/>
      <c r="AT95" s="24"/>
      <c r="AU95" s="24"/>
      <c r="AV95" s="24"/>
      <c r="AW95" s="24"/>
      <c r="AX95" s="24"/>
      <c r="AY95" s="2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row>
    <row r="96" spans="1:105" s="10" customFormat="1" ht="15" customHeight="1" x14ac:dyDescent="0.2">
      <c r="A96" s="25"/>
      <c r="B96" s="25"/>
      <c r="C96" s="25"/>
      <c r="D96" s="25"/>
      <c r="E96" s="25"/>
      <c r="F96" s="25"/>
      <c r="G96" s="25"/>
      <c r="H96" s="19" t="s">
        <v>99</v>
      </c>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24" t="s">
        <v>52</v>
      </c>
      <c r="AK96" s="24"/>
      <c r="AL96" s="24"/>
      <c r="AM96" s="24"/>
      <c r="AN96" s="24"/>
      <c r="AO96" s="24"/>
      <c r="AP96" s="24"/>
      <c r="AQ96" s="24"/>
      <c r="AR96" s="24"/>
      <c r="AS96" s="24"/>
      <c r="AT96" s="24"/>
      <c r="AU96" s="24"/>
      <c r="AV96" s="24"/>
      <c r="AW96" s="24"/>
      <c r="AX96" s="24"/>
      <c r="AY96" s="2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row>
    <row r="97" spans="1:105" s="10" customFormat="1" ht="15" customHeight="1" x14ac:dyDescent="0.2">
      <c r="A97" s="25"/>
      <c r="B97" s="25"/>
      <c r="C97" s="25"/>
      <c r="D97" s="25"/>
      <c r="E97" s="25"/>
      <c r="F97" s="25"/>
      <c r="G97" s="25"/>
      <c r="H97" s="19" t="s">
        <v>100</v>
      </c>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24" t="s">
        <v>52</v>
      </c>
      <c r="AK97" s="24"/>
      <c r="AL97" s="24"/>
      <c r="AM97" s="24"/>
      <c r="AN97" s="24"/>
      <c r="AO97" s="24"/>
      <c r="AP97" s="24"/>
      <c r="AQ97" s="24"/>
      <c r="AR97" s="24"/>
      <c r="AS97" s="24"/>
      <c r="AT97" s="24"/>
      <c r="AU97" s="24"/>
      <c r="AV97" s="24"/>
      <c r="AW97" s="24"/>
      <c r="AX97" s="24"/>
      <c r="AY97" s="2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row>
    <row r="98" spans="1:105" s="10" customFormat="1" ht="79.5" customHeight="1" x14ac:dyDescent="0.2">
      <c r="A98" s="25" t="s">
        <v>114</v>
      </c>
      <c r="B98" s="25"/>
      <c r="C98" s="25"/>
      <c r="D98" s="25"/>
      <c r="E98" s="25"/>
      <c r="F98" s="25"/>
      <c r="G98" s="25"/>
      <c r="H98" s="19" t="s">
        <v>115</v>
      </c>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24" t="s">
        <v>52</v>
      </c>
      <c r="AK98" s="24"/>
      <c r="AL98" s="24"/>
      <c r="AM98" s="24"/>
      <c r="AN98" s="24"/>
      <c r="AO98" s="24"/>
      <c r="AP98" s="24"/>
      <c r="AQ98" s="24"/>
      <c r="AR98" s="24"/>
      <c r="AS98" s="24"/>
      <c r="AT98" s="24"/>
      <c r="AU98" s="24"/>
      <c r="AV98" s="24"/>
      <c r="AW98" s="24"/>
      <c r="AX98" s="24"/>
      <c r="AY98" s="2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row>
    <row r="99" spans="1:105" s="10" customFormat="1" ht="21" customHeight="1" x14ac:dyDescent="0.2">
      <c r="A99" s="25" t="s">
        <v>116</v>
      </c>
      <c r="B99" s="25"/>
      <c r="C99" s="25"/>
      <c r="D99" s="25"/>
      <c r="E99" s="25"/>
      <c r="F99" s="25"/>
      <c r="G99" s="25"/>
      <c r="H99" s="19" t="s">
        <v>98</v>
      </c>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24" t="s">
        <v>52</v>
      </c>
      <c r="AK99" s="24"/>
      <c r="AL99" s="24"/>
      <c r="AM99" s="24"/>
      <c r="AN99" s="24"/>
      <c r="AO99" s="24"/>
      <c r="AP99" s="24"/>
      <c r="AQ99" s="24"/>
      <c r="AR99" s="24"/>
      <c r="AS99" s="24"/>
      <c r="AT99" s="24"/>
      <c r="AU99" s="24"/>
      <c r="AV99" s="24"/>
      <c r="AW99" s="24"/>
      <c r="AX99" s="24"/>
      <c r="AY99" s="2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row>
    <row r="100" spans="1:105" s="10" customFormat="1" ht="15" customHeight="1" x14ac:dyDescent="0.2">
      <c r="A100" s="25"/>
      <c r="B100" s="25"/>
      <c r="C100" s="25"/>
      <c r="D100" s="25"/>
      <c r="E100" s="25"/>
      <c r="F100" s="25"/>
      <c r="G100" s="25"/>
      <c r="H100" s="19" t="s">
        <v>99</v>
      </c>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24" t="s">
        <v>52</v>
      </c>
      <c r="AK100" s="24"/>
      <c r="AL100" s="24"/>
      <c r="AM100" s="24"/>
      <c r="AN100" s="24"/>
      <c r="AO100" s="24"/>
      <c r="AP100" s="24"/>
      <c r="AQ100" s="24"/>
      <c r="AR100" s="24"/>
      <c r="AS100" s="24"/>
      <c r="AT100" s="24"/>
      <c r="AU100" s="24"/>
      <c r="AV100" s="24"/>
      <c r="AW100" s="24"/>
      <c r="AX100" s="24"/>
      <c r="AY100" s="2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row>
    <row r="101" spans="1:105" s="10" customFormat="1" ht="15" customHeight="1" x14ac:dyDescent="0.2">
      <c r="A101" s="25"/>
      <c r="B101" s="25"/>
      <c r="C101" s="25"/>
      <c r="D101" s="25"/>
      <c r="E101" s="25"/>
      <c r="F101" s="25"/>
      <c r="G101" s="25"/>
      <c r="H101" s="19" t="s">
        <v>100</v>
      </c>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24" t="s">
        <v>52</v>
      </c>
      <c r="AK101" s="24"/>
      <c r="AL101" s="24"/>
      <c r="AM101" s="24"/>
      <c r="AN101" s="24"/>
      <c r="AO101" s="24"/>
      <c r="AP101" s="24"/>
      <c r="AQ101" s="24"/>
      <c r="AR101" s="24"/>
      <c r="AS101" s="24"/>
      <c r="AT101" s="24"/>
      <c r="AU101" s="24"/>
      <c r="AV101" s="24"/>
      <c r="AW101" s="24"/>
      <c r="AX101" s="24"/>
      <c r="AY101" s="2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row>
    <row r="102" spans="1:105" s="10" customFormat="1" ht="15" customHeight="1" x14ac:dyDescent="0.2">
      <c r="A102" s="25" t="s">
        <v>117</v>
      </c>
      <c r="B102" s="25"/>
      <c r="C102" s="25"/>
      <c r="D102" s="25"/>
      <c r="E102" s="25"/>
      <c r="F102" s="25"/>
      <c r="G102" s="25"/>
      <c r="H102" s="19" t="s">
        <v>102</v>
      </c>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24" t="s">
        <v>52</v>
      </c>
      <c r="AK102" s="24"/>
      <c r="AL102" s="24"/>
      <c r="AM102" s="24"/>
      <c r="AN102" s="24"/>
      <c r="AO102" s="24"/>
      <c r="AP102" s="24"/>
      <c r="AQ102" s="24"/>
      <c r="AR102" s="24"/>
      <c r="AS102" s="24"/>
      <c r="AT102" s="24"/>
      <c r="AU102" s="24"/>
      <c r="AV102" s="24"/>
      <c r="AW102" s="24"/>
      <c r="AX102" s="24"/>
      <c r="AY102" s="2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row>
    <row r="103" spans="1:105" s="10" customFormat="1" ht="15" customHeight="1" x14ac:dyDescent="0.2">
      <c r="A103" s="25"/>
      <c r="B103" s="25"/>
      <c r="C103" s="25"/>
      <c r="D103" s="25"/>
      <c r="E103" s="25"/>
      <c r="F103" s="25"/>
      <c r="G103" s="25"/>
      <c r="H103" s="19" t="s">
        <v>99</v>
      </c>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24" t="s">
        <v>52</v>
      </c>
      <c r="AK103" s="24"/>
      <c r="AL103" s="24"/>
      <c r="AM103" s="24"/>
      <c r="AN103" s="24"/>
      <c r="AO103" s="24"/>
      <c r="AP103" s="24"/>
      <c r="AQ103" s="24"/>
      <c r="AR103" s="24"/>
      <c r="AS103" s="24"/>
      <c r="AT103" s="24"/>
      <c r="AU103" s="24"/>
      <c r="AV103" s="24"/>
      <c r="AW103" s="24"/>
      <c r="AX103" s="24"/>
      <c r="AY103" s="2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row>
    <row r="104" spans="1:105" s="10" customFormat="1" ht="15" customHeight="1" x14ac:dyDescent="0.2">
      <c r="A104" s="25"/>
      <c r="B104" s="25"/>
      <c r="C104" s="25"/>
      <c r="D104" s="25"/>
      <c r="E104" s="25"/>
      <c r="F104" s="25"/>
      <c r="G104" s="25"/>
      <c r="H104" s="19" t="s">
        <v>100</v>
      </c>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24" t="s">
        <v>52</v>
      </c>
      <c r="AK104" s="24"/>
      <c r="AL104" s="24"/>
      <c r="AM104" s="24"/>
      <c r="AN104" s="24"/>
      <c r="AO104" s="24"/>
      <c r="AP104" s="24"/>
      <c r="AQ104" s="24"/>
      <c r="AR104" s="24"/>
      <c r="AS104" s="24"/>
      <c r="AT104" s="24"/>
      <c r="AU104" s="24"/>
      <c r="AV104" s="24"/>
      <c r="AW104" s="24"/>
      <c r="AX104" s="24"/>
      <c r="AY104" s="2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row>
    <row r="105" spans="1:105" s="10" customFormat="1" ht="27.75" customHeight="1" x14ac:dyDescent="0.2">
      <c r="A105" s="25" t="s">
        <v>118</v>
      </c>
      <c r="B105" s="25"/>
      <c r="C105" s="25"/>
      <c r="D105" s="25"/>
      <c r="E105" s="25"/>
      <c r="F105" s="25"/>
      <c r="G105" s="25"/>
      <c r="H105" s="19" t="s">
        <v>119</v>
      </c>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24" t="s">
        <v>52</v>
      </c>
      <c r="AK105" s="24"/>
      <c r="AL105" s="24"/>
      <c r="AM105" s="24"/>
      <c r="AN105" s="24"/>
      <c r="AO105" s="24"/>
      <c r="AP105" s="24"/>
      <c r="AQ105" s="24"/>
      <c r="AR105" s="24"/>
      <c r="AS105" s="24"/>
      <c r="AT105" s="24"/>
      <c r="AU105" s="24"/>
      <c r="AV105" s="24"/>
      <c r="AW105" s="24"/>
      <c r="AX105" s="24"/>
      <c r="AY105" s="2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row>
    <row r="106" spans="1:105" s="10" customFormat="1" ht="18.75" customHeight="1" x14ac:dyDescent="0.2">
      <c r="A106" s="25" t="s">
        <v>120</v>
      </c>
      <c r="B106" s="25"/>
      <c r="C106" s="25"/>
      <c r="D106" s="25"/>
      <c r="E106" s="25"/>
      <c r="F106" s="25"/>
      <c r="G106" s="25"/>
      <c r="H106" s="19" t="s">
        <v>98</v>
      </c>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24" t="s">
        <v>52</v>
      </c>
      <c r="AK106" s="24"/>
      <c r="AL106" s="24"/>
      <c r="AM106" s="24"/>
      <c r="AN106" s="24"/>
      <c r="AO106" s="24"/>
      <c r="AP106" s="24"/>
      <c r="AQ106" s="24"/>
      <c r="AR106" s="24"/>
      <c r="AS106" s="24"/>
      <c r="AT106" s="24"/>
      <c r="AU106" s="24"/>
      <c r="AV106" s="24"/>
      <c r="AW106" s="24"/>
      <c r="AX106" s="24"/>
      <c r="AY106" s="2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row>
    <row r="107" spans="1:105" s="10" customFormat="1" ht="15" customHeight="1" x14ac:dyDescent="0.2">
      <c r="A107" s="25"/>
      <c r="B107" s="25"/>
      <c r="C107" s="25"/>
      <c r="D107" s="25"/>
      <c r="E107" s="25"/>
      <c r="F107" s="25"/>
      <c r="G107" s="25"/>
      <c r="H107" s="19" t="s">
        <v>99</v>
      </c>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24" t="s">
        <v>52</v>
      </c>
      <c r="AK107" s="24"/>
      <c r="AL107" s="24"/>
      <c r="AM107" s="24"/>
      <c r="AN107" s="24"/>
      <c r="AO107" s="24"/>
      <c r="AP107" s="24"/>
      <c r="AQ107" s="24"/>
      <c r="AR107" s="24"/>
      <c r="AS107" s="24"/>
      <c r="AT107" s="24"/>
      <c r="AU107" s="24"/>
      <c r="AV107" s="24"/>
      <c r="AW107" s="24"/>
      <c r="AX107" s="24"/>
      <c r="AY107" s="2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row>
    <row r="108" spans="1:105" s="10" customFormat="1" ht="15" customHeight="1" x14ac:dyDescent="0.2">
      <c r="A108" s="25"/>
      <c r="B108" s="25"/>
      <c r="C108" s="25"/>
      <c r="D108" s="25"/>
      <c r="E108" s="25"/>
      <c r="F108" s="25"/>
      <c r="G108" s="25"/>
      <c r="H108" s="19" t="s">
        <v>100</v>
      </c>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24" t="s">
        <v>52</v>
      </c>
      <c r="AK108" s="24"/>
      <c r="AL108" s="24"/>
      <c r="AM108" s="24"/>
      <c r="AN108" s="24"/>
      <c r="AO108" s="24"/>
      <c r="AP108" s="24"/>
      <c r="AQ108" s="24"/>
      <c r="AR108" s="24"/>
      <c r="AS108" s="24"/>
      <c r="AT108" s="24"/>
      <c r="AU108" s="24"/>
      <c r="AV108" s="24"/>
      <c r="AW108" s="24"/>
      <c r="AX108" s="24"/>
      <c r="AY108" s="2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row>
    <row r="109" spans="1:105" s="10" customFormat="1" ht="15" customHeight="1" x14ac:dyDescent="0.2">
      <c r="A109" s="25" t="s">
        <v>121</v>
      </c>
      <c r="B109" s="25"/>
      <c r="C109" s="25"/>
      <c r="D109" s="25"/>
      <c r="E109" s="25"/>
      <c r="F109" s="25"/>
      <c r="G109" s="25"/>
      <c r="H109" s="19" t="s">
        <v>102</v>
      </c>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24" t="s">
        <v>52</v>
      </c>
      <c r="AK109" s="24"/>
      <c r="AL109" s="24"/>
      <c r="AM109" s="24"/>
      <c r="AN109" s="24"/>
      <c r="AO109" s="24"/>
      <c r="AP109" s="24"/>
      <c r="AQ109" s="24"/>
      <c r="AR109" s="24"/>
      <c r="AS109" s="24"/>
      <c r="AT109" s="24"/>
      <c r="AU109" s="24"/>
      <c r="AV109" s="24"/>
      <c r="AW109" s="24"/>
      <c r="AX109" s="24"/>
      <c r="AY109" s="2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row>
    <row r="110" spans="1:105" s="10" customFormat="1" ht="15" customHeight="1" x14ac:dyDescent="0.2">
      <c r="A110" s="25"/>
      <c r="B110" s="25"/>
      <c r="C110" s="25"/>
      <c r="D110" s="25"/>
      <c r="E110" s="25"/>
      <c r="F110" s="25"/>
      <c r="G110" s="25"/>
      <c r="H110" s="19" t="s">
        <v>99</v>
      </c>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24" t="s">
        <v>52</v>
      </c>
      <c r="AK110" s="24"/>
      <c r="AL110" s="24"/>
      <c r="AM110" s="24"/>
      <c r="AN110" s="24"/>
      <c r="AO110" s="24"/>
      <c r="AP110" s="24"/>
      <c r="AQ110" s="24"/>
      <c r="AR110" s="24"/>
      <c r="AS110" s="24"/>
      <c r="AT110" s="24"/>
      <c r="AU110" s="24"/>
      <c r="AV110" s="24"/>
      <c r="AW110" s="24"/>
      <c r="AX110" s="24"/>
      <c r="AY110" s="2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row>
    <row r="111" spans="1:105" s="10" customFormat="1" ht="15" customHeight="1" x14ac:dyDescent="0.2">
      <c r="A111" s="25"/>
      <c r="B111" s="25"/>
      <c r="C111" s="25"/>
      <c r="D111" s="25"/>
      <c r="E111" s="25"/>
      <c r="F111" s="25"/>
      <c r="G111" s="25"/>
      <c r="H111" s="19" t="s">
        <v>100</v>
      </c>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24" t="s">
        <v>52</v>
      </c>
      <c r="AK111" s="24"/>
      <c r="AL111" s="24"/>
      <c r="AM111" s="24"/>
      <c r="AN111" s="24"/>
      <c r="AO111" s="24"/>
      <c r="AP111" s="24"/>
      <c r="AQ111" s="24"/>
      <c r="AR111" s="24"/>
      <c r="AS111" s="24"/>
      <c r="AT111" s="24"/>
      <c r="AU111" s="24"/>
      <c r="AV111" s="24"/>
      <c r="AW111" s="24"/>
      <c r="AX111" s="24"/>
      <c r="AY111" s="2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row>
    <row r="112" spans="1:105" s="10" customFormat="1" ht="27.75" customHeight="1" x14ac:dyDescent="0.2">
      <c r="A112" s="25" t="s">
        <v>122</v>
      </c>
      <c r="B112" s="25"/>
      <c r="C112" s="25"/>
      <c r="D112" s="25"/>
      <c r="E112" s="25"/>
      <c r="F112" s="25"/>
      <c r="G112" s="25"/>
      <c r="H112" s="19" t="s">
        <v>123</v>
      </c>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24" t="s">
        <v>52</v>
      </c>
      <c r="AK112" s="24"/>
      <c r="AL112" s="24"/>
      <c r="AM112" s="24"/>
      <c r="AN112" s="24"/>
      <c r="AO112" s="24"/>
      <c r="AP112" s="24"/>
      <c r="AQ112" s="24"/>
      <c r="AR112" s="24"/>
      <c r="AS112" s="24"/>
      <c r="AT112" s="24"/>
      <c r="AU112" s="24"/>
      <c r="AV112" s="24"/>
      <c r="AW112" s="24"/>
      <c r="AX112" s="24"/>
      <c r="AY112" s="24"/>
      <c r="AZ112" s="16">
        <f>'[3]баланс ФАКТ'!$R$82</f>
        <v>8248.8266800000019</v>
      </c>
      <c r="BA112" s="16"/>
      <c r="BB112" s="16"/>
      <c r="BC112" s="16"/>
      <c r="BD112" s="16"/>
      <c r="BE112" s="16"/>
      <c r="BF112" s="16"/>
      <c r="BG112" s="16"/>
      <c r="BH112" s="16"/>
      <c r="BI112" s="16"/>
      <c r="BJ112" s="16"/>
      <c r="BK112" s="16"/>
      <c r="BL112" s="16"/>
      <c r="BM112" s="16"/>
      <c r="BN112" s="16"/>
      <c r="BO112" s="16"/>
      <c r="BP112" s="16"/>
      <c r="BQ112" s="16"/>
      <c r="BR112" s="16"/>
      <c r="BS112" s="16"/>
      <c r="BT112" s="27">
        <f>'[4]Электро СБЫТ 2021'!$U$62</f>
        <v>8432.3286736729478</v>
      </c>
      <c r="BU112" s="27"/>
      <c r="BV112" s="27"/>
      <c r="BW112" s="27"/>
      <c r="BX112" s="27"/>
      <c r="BY112" s="27"/>
      <c r="BZ112" s="27"/>
      <c r="CA112" s="27"/>
      <c r="CB112" s="27"/>
      <c r="CC112" s="27"/>
      <c r="CD112" s="27"/>
      <c r="CE112" s="27"/>
      <c r="CF112" s="27"/>
      <c r="CG112" s="27"/>
      <c r="CH112" s="27"/>
      <c r="CI112" s="27"/>
      <c r="CJ112" s="27"/>
      <c r="CK112" s="16">
        <f>'[3]баланс ПЛАН на 2022'!$R$82</f>
        <v>8146.4932456729475</v>
      </c>
      <c r="CL112" s="16"/>
      <c r="CM112" s="16"/>
      <c r="CN112" s="16"/>
      <c r="CO112" s="16"/>
      <c r="CP112" s="16"/>
      <c r="CQ112" s="16"/>
      <c r="CR112" s="16"/>
      <c r="CS112" s="16"/>
      <c r="CT112" s="16"/>
      <c r="CU112" s="16"/>
      <c r="CV112" s="16"/>
      <c r="CW112" s="16"/>
      <c r="CX112" s="16"/>
      <c r="CY112" s="16"/>
      <c r="CZ112" s="16"/>
      <c r="DA112" s="16"/>
    </row>
    <row r="113" spans="1:105" s="10" customFormat="1" ht="27.75" customHeight="1" x14ac:dyDescent="0.2">
      <c r="A113" s="25" t="s">
        <v>124</v>
      </c>
      <c r="B113" s="25"/>
      <c r="C113" s="25"/>
      <c r="D113" s="25"/>
      <c r="E113" s="25"/>
      <c r="F113" s="25"/>
      <c r="G113" s="25"/>
      <c r="H113" s="19" t="s">
        <v>98</v>
      </c>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24" t="s">
        <v>52</v>
      </c>
      <c r="AK113" s="24"/>
      <c r="AL113" s="24"/>
      <c r="AM113" s="24"/>
      <c r="AN113" s="24"/>
      <c r="AO113" s="24"/>
      <c r="AP113" s="24"/>
      <c r="AQ113" s="24"/>
      <c r="AR113" s="24"/>
      <c r="AS113" s="24"/>
      <c r="AT113" s="24"/>
      <c r="AU113" s="24"/>
      <c r="AV113" s="24"/>
      <c r="AW113" s="24"/>
      <c r="AX113" s="24"/>
      <c r="AY113" s="2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row>
    <row r="114" spans="1:105" s="10" customFormat="1" ht="15" customHeight="1" x14ac:dyDescent="0.2">
      <c r="A114" s="25"/>
      <c r="B114" s="25"/>
      <c r="C114" s="25"/>
      <c r="D114" s="25"/>
      <c r="E114" s="25"/>
      <c r="F114" s="25"/>
      <c r="G114" s="25"/>
      <c r="H114" s="19" t="s">
        <v>99</v>
      </c>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24" t="s">
        <v>52</v>
      </c>
      <c r="AK114" s="24"/>
      <c r="AL114" s="24"/>
      <c r="AM114" s="24"/>
      <c r="AN114" s="24"/>
      <c r="AO114" s="24"/>
      <c r="AP114" s="24"/>
      <c r="AQ114" s="24"/>
      <c r="AR114" s="24"/>
      <c r="AS114" s="24"/>
      <c r="AT114" s="24"/>
      <c r="AU114" s="24"/>
      <c r="AV114" s="24"/>
      <c r="AW114" s="24"/>
      <c r="AX114" s="24"/>
      <c r="AY114" s="24"/>
      <c r="AZ114" s="16"/>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row>
    <row r="115" spans="1:105" s="10" customFormat="1" ht="15" customHeight="1" x14ac:dyDescent="0.2">
      <c r="A115" s="25"/>
      <c r="B115" s="25"/>
      <c r="C115" s="25"/>
      <c r="D115" s="25"/>
      <c r="E115" s="25"/>
      <c r="F115" s="25"/>
      <c r="G115" s="25"/>
      <c r="H115" s="19" t="s">
        <v>100</v>
      </c>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24" t="s">
        <v>52</v>
      </c>
      <c r="AK115" s="24"/>
      <c r="AL115" s="24"/>
      <c r="AM115" s="24"/>
      <c r="AN115" s="24"/>
      <c r="AO115" s="24"/>
      <c r="AP115" s="24"/>
      <c r="AQ115" s="24"/>
      <c r="AR115" s="24"/>
      <c r="AS115" s="24"/>
      <c r="AT115" s="24"/>
      <c r="AU115" s="24"/>
      <c r="AV115" s="24"/>
      <c r="AW115" s="24"/>
      <c r="AX115" s="24"/>
      <c r="AY115" s="24"/>
      <c r="AZ115" s="16"/>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row>
    <row r="116" spans="1:105" s="10" customFormat="1" ht="15" customHeight="1" x14ac:dyDescent="0.2">
      <c r="A116" s="25" t="s">
        <v>125</v>
      </c>
      <c r="B116" s="25"/>
      <c r="C116" s="25"/>
      <c r="D116" s="25"/>
      <c r="E116" s="25"/>
      <c r="F116" s="25"/>
      <c r="G116" s="25"/>
      <c r="H116" s="19" t="s">
        <v>102</v>
      </c>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24" t="s">
        <v>52</v>
      </c>
      <c r="AK116" s="24"/>
      <c r="AL116" s="24"/>
      <c r="AM116" s="24"/>
      <c r="AN116" s="24"/>
      <c r="AO116" s="24"/>
      <c r="AP116" s="24"/>
      <c r="AQ116" s="24"/>
      <c r="AR116" s="24"/>
      <c r="AS116" s="24"/>
      <c r="AT116" s="24"/>
      <c r="AU116" s="24"/>
      <c r="AV116" s="24"/>
      <c r="AW116" s="24"/>
      <c r="AX116" s="24"/>
      <c r="AY116" s="2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row>
    <row r="117" spans="1:105" s="10" customFormat="1" ht="15" customHeight="1" x14ac:dyDescent="0.2">
      <c r="A117" s="25"/>
      <c r="B117" s="25"/>
      <c r="C117" s="25"/>
      <c r="D117" s="25"/>
      <c r="E117" s="25"/>
      <c r="F117" s="25"/>
      <c r="G117" s="25"/>
      <c r="H117" s="19" t="s">
        <v>99</v>
      </c>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24" t="s">
        <v>52</v>
      </c>
      <c r="AK117" s="24"/>
      <c r="AL117" s="24"/>
      <c r="AM117" s="24"/>
      <c r="AN117" s="24"/>
      <c r="AO117" s="24"/>
      <c r="AP117" s="24"/>
      <c r="AQ117" s="24"/>
      <c r="AR117" s="24"/>
      <c r="AS117" s="24"/>
      <c r="AT117" s="24"/>
      <c r="AU117" s="24"/>
      <c r="AV117" s="24"/>
      <c r="AW117" s="24"/>
      <c r="AX117" s="24"/>
      <c r="AY117" s="24"/>
      <c r="AZ117" s="16"/>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row>
    <row r="118" spans="1:105" s="10" customFormat="1" ht="15" customHeight="1" x14ac:dyDescent="0.2">
      <c r="A118" s="25"/>
      <c r="B118" s="25"/>
      <c r="C118" s="25"/>
      <c r="D118" s="25"/>
      <c r="E118" s="25"/>
      <c r="F118" s="25"/>
      <c r="G118" s="25"/>
      <c r="H118" s="19" t="s">
        <v>100</v>
      </c>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24" t="s">
        <v>52</v>
      </c>
      <c r="AK118" s="24"/>
      <c r="AL118" s="24"/>
      <c r="AM118" s="24"/>
      <c r="AN118" s="24"/>
      <c r="AO118" s="24"/>
      <c r="AP118" s="24"/>
      <c r="AQ118" s="24"/>
      <c r="AR118" s="24"/>
      <c r="AS118" s="24"/>
      <c r="AT118" s="24"/>
      <c r="AU118" s="24"/>
      <c r="AV118" s="24"/>
      <c r="AW118" s="24"/>
      <c r="AX118" s="24"/>
      <c r="AY118" s="2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row>
    <row r="119" spans="1:105" s="10" customFormat="1" ht="62.25" customHeight="1" x14ac:dyDescent="0.2">
      <c r="A119" s="26" t="s">
        <v>30</v>
      </c>
      <c r="B119" s="26"/>
      <c r="C119" s="26"/>
      <c r="D119" s="26"/>
      <c r="E119" s="26"/>
      <c r="F119" s="26"/>
      <c r="G119" s="26"/>
      <c r="H119" s="19" t="s">
        <v>126</v>
      </c>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24" t="s">
        <v>52</v>
      </c>
      <c r="AK119" s="24"/>
      <c r="AL119" s="24"/>
      <c r="AM119" s="24"/>
      <c r="AN119" s="24"/>
      <c r="AO119" s="24"/>
      <c r="AP119" s="24"/>
      <c r="AQ119" s="24"/>
      <c r="AR119" s="24"/>
      <c r="AS119" s="24"/>
      <c r="AT119" s="24"/>
      <c r="AU119" s="24"/>
      <c r="AV119" s="24"/>
      <c r="AW119" s="24"/>
      <c r="AX119" s="24"/>
      <c r="AY119" s="24"/>
      <c r="AZ119" s="16">
        <f>'[3]баланс ФАКТ'!$R$73</f>
        <v>3760.8491080000013</v>
      </c>
      <c r="BA119" s="16"/>
      <c r="BB119" s="16"/>
      <c r="BC119" s="16"/>
      <c r="BD119" s="16"/>
      <c r="BE119" s="16"/>
      <c r="BF119" s="16"/>
      <c r="BG119" s="16"/>
      <c r="BH119" s="16"/>
      <c r="BI119" s="16"/>
      <c r="BJ119" s="16"/>
      <c r="BK119" s="16"/>
      <c r="BL119" s="16"/>
      <c r="BM119" s="16"/>
      <c r="BN119" s="16"/>
      <c r="BO119" s="16"/>
      <c r="BP119" s="16"/>
      <c r="BQ119" s="16"/>
      <c r="BR119" s="16"/>
      <c r="BS119" s="16"/>
      <c r="BT119" s="21">
        <f>'[2]По мес.эл.эн.'!$O$29-'[2]По мес.эл.эн.'!$O$30</f>
        <v>4158</v>
      </c>
      <c r="BU119" s="21"/>
      <c r="BV119" s="21"/>
      <c r="BW119" s="21"/>
      <c r="BX119" s="21"/>
      <c r="BY119" s="21"/>
      <c r="BZ119" s="21"/>
      <c r="CA119" s="21"/>
      <c r="CB119" s="21"/>
      <c r="CC119" s="21"/>
      <c r="CD119" s="21"/>
      <c r="CE119" s="21"/>
      <c r="CF119" s="21"/>
      <c r="CG119" s="21"/>
      <c r="CH119" s="21"/>
      <c r="CI119" s="21"/>
      <c r="CJ119" s="21"/>
      <c r="CK119" s="16">
        <f>'[3]баланс ПЛАН на 2022'!$R$73</f>
        <v>4165.8339999999998</v>
      </c>
      <c r="CL119" s="16"/>
      <c r="CM119" s="16"/>
      <c r="CN119" s="16"/>
      <c r="CO119" s="16"/>
      <c r="CP119" s="16"/>
      <c r="CQ119" s="16"/>
      <c r="CR119" s="16"/>
      <c r="CS119" s="16"/>
      <c r="CT119" s="16"/>
      <c r="CU119" s="16"/>
      <c r="CV119" s="16"/>
      <c r="CW119" s="16"/>
      <c r="CX119" s="16"/>
      <c r="CY119" s="16"/>
      <c r="CZ119" s="16"/>
      <c r="DA119" s="16"/>
    </row>
    <row r="120" spans="1:105" s="10" customFormat="1" ht="15" customHeight="1" x14ac:dyDescent="0.2">
      <c r="A120" s="25"/>
      <c r="B120" s="25"/>
      <c r="C120" s="25"/>
      <c r="D120" s="25"/>
      <c r="E120" s="25"/>
      <c r="F120" s="25"/>
      <c r="G120" s="25"/>
      <c r="H120" s="19" t="s">
        <v>127</v>
      </c>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24" t="s">
        <v>52</v>
      </c>
      <c r="AK120" s="24"/>
      <c r="AL120" s="24"/>
      <c r="AM120" s="24"/>
      <c r="AN120" s="24"/>
      <c r="AO120" s="24"/>
      <c r="AP120" s="24"/>
      <c r="AQ120" s="24"/>
      <c r="AR120" s="24"/>
      <c r="AS120" s="24"/>
      <c r="AT120" s="24"/>
      <c r="AU120" s="24"/>
      <c r="AV120" s="24"/>
      <c r="AW120" s="24"/>
      <c r="AX120" s="24"/>
      <c r="AY120" s="24"/>
      <c r="AZ120" s="27">
        <f>AZ119-AZ126</f>
        <v>1020.4752590000012</v>
      </c>
      <c r="BA120" s="27"/>
      <c r="BB120" s="27"/>
      <c r="BC120" s="27"/>
      <c r="BD120" s="27"/>
      <c r="BE120" s="27"/>
      <c r="BF120" s="27"/>
      <c r="BG120" s="27"/>
      <c r="BH120" s="27"/>
      <c r="BI120" s="27"/>
      <c r="BJ120" s="27"/>
      <c r="BK120" s="27"/>
      <c r="BL120" s="27"/>
      <c r="BM120" s="27"/>
      <c r="BN120" s="27"/>
      <c r="BO120" s="27"/>
      <c r="BP120" s="27"/>
      <c r="BQ120" s="27"/>
      <c r="BR120" s="27"/>
      <c r="BS120" s="27"/>
      <c r="BT120" s="27">
        <f>BT122+BT121</f>
        <v>1047.6690904240868</v>
      </c>
      <c r="BU120" s="27"/>
      <c r="BV120" s="27"/>
      <c r="BW120" s="27"/>
      <c r="BX120" s="27"/>
      <c r="BY120" s="27"/>
      <c r="BZ120" s="27"/>
      <c r="CA120" s="27"/>
      <c r="CB120" s="27"/>
      <c r="CC120" s="27"/>
      <c r="CD120" s="27"/>
      <c r="CE120" s="27"/>
      <c r="CF120" s="27"/>
      <c r="CG120" s="27"/>
      <c r="CH120" s="27"/>
      <c r="CI120" s="27"/>
      <c r="CJ120" s="27"/>
      <c r="CK120" s="27">
        <f>CK119-CK126</f>
        <v>1049.637999999999</v>
      </c>
      <c r="CL120" s="27"/>
      <c r="CM120" s="27"/>
      <c r="CN120" s="27"/>
      <c r="CO120" s="27"/>
      <c r="CP120" s="27"/>
      <c r="CQ120" s="27"/>
      <c r="CR120" s="27"/>
      <c r="CS120" s="27"/>
      <c r="CT120" s="27"/>
      <c r="CU120" s="27"/>
      <c r="CV120" s="27"/>
      <c r="CW120" s="27"/>
      <c r="CX120" s="27"/>
      <c r="CY120" s="27"/>
      <c r="CZ120" s="27"/>
      <c r="DA120" s="27"/>
    </row>
    <row r="121" spans="1:105" s="10" customFormat="1" ht="15" customHeight="1" x14ac:dyDescent="0.2">
      <c r="A121" s="25"/>
      <c r="B121" s="25"/>
      <c r="C121" s="25"/>
      <c r="D121" s="25"/>
      <c r="E121" s="25"/>
      <c r="F121" s="25"/>
      <c r="G121" s="25"/>
      <c r="H121" s="19" t="s">
        <v>99</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24" t="s">
        <v>52</v>
      </c>
      <c r="AK121" s="24"/>
      <c r="AL121" s="24"/>
      <c r="AM121" s="24"/>
      <c r="AN121" s="24"/>
      <c r="AO121" s="24"/>
      <c r="AP121" s="24"/>
      <c r="AQ121" s="24"/>
      <c r="AR121" s="24"/>
      <c r="AS121" s="24"/>
      <c r="AT121" s="24"/>
      <c r="AU121" s="24"/>
      <c r="AV121" s="24"/>
      <c r="AW121" s="24"/>
      <c r="AX121" s="24"/>
      <c r="AY121" s="24"/>
      <c r="AZ121" s="27">
        <f>522589.77*0.001</f>
        <v>522.58977000000004</v>
      </c>
      <c r="BA121" s="27"/>
      <c r="BB121" s="27"/>
      <c r="BC121" s="27"/>
      <c r="BD121" s="27"/>
      <c r="BE121" s="27"/>
      <c r="BF121" s="27"/>
      <c r="BG121" s="27"/>
      <c r="BH121" s="27"/>
      <c r="BI121" s="27"/>
      <c r="BJ121" s="27"/>
      <c r="BK121" s="27"/>
      <c r="BL121" s="27"/>
      <c r="BM121" s="27"/>
      <c r="BN121" s="27"/>
      <c r="BO121" s="27"/>
      <c r="BP121" s="27"/>
      <c r="BQ121" s="27"/>
      <c r="BR121" s="27"/>
      <c r="BS121" s="27"/>
      <c r="BT121" s="27">
        <v>543.41275142091581</v>
      </c>
      <c r="BU121" s="27"/>
      <c r="BV121" s="27"/>
      <c r="BW121" s="27"/>
      <c r="BX121" s="27"/>
      <c r="BY121" s="27"/>
      <c r="BZ121" s="27"/>
      <c r="CA121" s="27"/>
      <c r="CB121" s="27"/>
      <c r="CC121" s="27"/>
      <c r="CD121" s="27"/>
      <c r="CE121" s="27"/>
      <c r="CF121" s="27"/>
      <c r="CG121" s="27"/>
      <c r="CH121" s="27"/>
      <c r="CI121" s="27"/>
      <c r="CJ121" s="27"/>
      <c r="CK121" s="27">
        <f>'[3]баланс ПЛАН на 2022'!$J$77</f>
        <v>544.43400000000008</v>
      </c>
      <c r="CL121" s="27"/>
      <c r="CM121" s="27"/>
      <c r="CN121" s="27"/>
      <c r="CO121" s="27"/>
      <c r="CP121" s="27"/>
      <c r="CQ121" s="27"/>
      <c r="CR121" s="27"/>
      <c r="CS121" s="27"/>
      <c r="CT121" s="27"/>
      <c r="CU121" s="27"/>
      <c r="CV121" s="27"/>
      <c r="CW121" s="27"/>
      <c r="CX121" s="27"/>
      <c r="CY121" s="27"/>
      <c r="CZ121" s="27"/>
      <c r="DA121" s="27"/>
    </row>
    <row r="122" spans="1:105" s="10" customFormat="1" ht="15" customHeight="1" x14ac:dyDescent="0.2">
      <c r="A122" s="25"/>
      <c r="B122" s="25"/>
      <c r="C122" s="25"/>
      <c r="D122" s="25"/>
      <c r="E122" s="25"/>
      <c r="F122" s="25"/>
      <c r="G122" s="25"/>
      <c r="H122" s="19" t="s">
        <v>100</v>
      </c>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24" t="s">
        <v>52</v>
      </c>
      <c r="AK122" s="24"/>
      <c r="AL122" s="24"/>
      <c r="AM122" s="24"/>
      <c r="AN122" s="24"/>
      <c r="AO122" s="24"/>
      <c r="AP122" s="24"/>
      <c r="AQ122" s="24"/>
      <c r="AR122" s="24"/>
      <c r="AS122" s="24"/>
      <c r="AT122" s="24"/>
      <c r="AU122" s="24"/>
      <c r="AV122" s="24"/>
      <c r="AW122" s="24"/>
      <c r="AX122" s="24"/>
      <c r="AY122" s="24"/>
      <c r="AZ122" s="27">
        <f>497885.499*0.001</f>
        <v>497.88549900000004</v>
      </c>
      <c r="BA122" s="27"/>
      <c r="BB122" s="27"/>
      <c r="BC122" s="27"/>
      <c r="BD122" s="27"/>
      <c r="BE122" s="27"/>
      <c r="BF122" s="27"/>
      <c r="BG122" s="27"/>
      <c r="BH122" s="27"/>
      <c r="BI122" s="27"/>
      <c r="BJ122" s="27"/>
      <c r="BK122" s="27"/>
      <c r="BL122" s="27"/>
      <c r="BM122" s="27"/>
      <c r="BN122" s="27"/>
      <c r="BO122" s="27"/>
      <c r="BP122" s="27"/>
      <c r="BQ122" s="27"/>
      <c r="BR122" s="27"/>
      <c r="BS122" s="27"/>
      <c r="BT122" s="27">
        <v>504.25633900317092</v>
      </c>
      <c r="BU122" s="27"/>
      <c r="BV122" s="27"/>
      <c r="BW122" s="27"/>
      <c r="BX122" s="27"/>
      <c r="BY122" s="27"/>
      <c r="BZ122" s="27"/>
      <c r="CA122" s="27"/>
      <c r="CB122" s="27"/>
      <c r="CC122" s="27"/>
      <c r="CD122" s="27"/>
      <c r="CE122" s="27"/>
      <c r="CF122" s="27"/>
      <c r="CG122" s="27"/>
      <c r="CH122" s="27"/>
      <c r="CI122" s="27"/>
      <c r="CJ122" s="27"/>
      <c r="CK122" s="27">
        <f>'[3]баланс ПЛАН на 2022'!$Q$77</f>
        <v>505.20400000000006</v>
      </c>
      <c r="CL122" s="27"/>
      <c r="CM122" s="27"/>
      <c r="CN122" s="27"/>
      <c r="CO122" s="27"/>
      <c r="CP122" s="27"/>
      <c r="CQ122" s="27"/>
      <c r="CR122" s="27"/>
      <c r="CS122" s="27"/>
      <c r="CT122" s="27"/>
      <c r="CU122" s="27"/>
      <c r="CV122" s="27"/>
      <c r="CW122" s="27"/>
      <c r="CX122" s="27"/>
      <c r="CY122" s="27"/>
      <c r="CZ122" s="27"/>
      <c r="DA122" s="27"/>
    </row>
    <row r="123" spans="1:105" s="10" customFormat="1" ht="15" customHeight="1" x14ac:dyDescent="0.2">
      <c r="A123" s="25"/>
      <c r="B123" s="25"/>
      <c r="C123" s="25"/>
      <c r="D123" s="25"/>
      <c r="E123" s="25"/>
      <c r="F123" s="25"/>
      <c r="G123" s="25"/>
      <c r="H123" s="19" t="s">
        <v>128</v>
      </c>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24" t="s">
        <v>52</v>
      </c>
      <c r="AK123" s="24"/>
      <c r="AL123" s="24"/>
      <c r="AM123" s="24"/>
      <c r="AN123" s="24"/>
      <c r="AO123" s="24"/>
      <c r="AP123" s="24"/>
      <c r="AQ123" s="24"/>
      <c r="AR123" s="24"/>
      <c r="AS123" s="24"/>
      <c r="AT123" s="24"/>
      <c r="AU123" s="24"/>
      <c r="AV123" s="24"/>
      <c r="AW123" s="24"/>
      <c r="AX123" s="24"/>
      <c r="AY123" s="24"/>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row>
    <row r="124" spans="1:105" s="10" customFormat="1" ht="15" customHeight="1" x14ac:dyDescent="0.2">
      <c r="A124" s="25"/>
      <c r="B124" s="25"/>
      <c r="C124" s="25"/>
      <c r="D124" s="25"/>
      <c r="E124" s="25"/>
      <c r="F124" s="25"/>
      <c r="G124" s="25"/>
      <c r="H124" s="19" t="s">
        <v>99</v>
      </c>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24" t="s">
        <v>52</v>
      </c>
      <c r="AK124" s="24"/>
      <c r="AL124" s="24"/>
      <c r="AM124" s="24"/>
      <c r="AN124" s="24"/>
      <c r="AO124" s="24"/>
      <c r="AP124" s="24"/>
      <c r="AQ124" s="24"/>
      <c r="AR124" s="24"/>
      <c r="AS124" s="24"/>
      <c r="AT124" s="24"/>
      <c r="AU124" s="24"/>
      <c r="AV124" s="24"/>
      <c r="AW124" s="24"/>
      <c r="AX124" s="24"/>
      <c r="AY124" s="24"/>
      <c r="AZ124" s="29"/>
      <c r="BA124" s="29"/>
      <c r="BB124" s="29"/>
      <c r="BC124" s="29"/>
      <c r="BD124" s="29"/>
      <c r="BE124" s="29"/>
      <c r="BF124" s="29"/>
      <c r="BG124" s="29"/>
      <c r="BH124" s="29"/>
      <c r="BI124" s="29"/>
      <c r="BJ124" s="29"/>
      <c r="BK124" s="29"/>
      <c r="BL124" s="29"/>
      <c r="BM124" s="29"/>
      <c r="BN124" s="29"/>
      <c r="BO124" s="29"/>
      <c r="BP124" s="29"/>
      <c r="BQ124" s="29"/>
      <c r="BR124" s="29"/>
      <c r="BS124" s="29"/>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row>
    <row r="125" spans="1:105" s="10" customFormat="1" ht="15" customHeight="1" x14ac:dyDescent="0.2">
      <c r="A125" s="25"/>
      <c r="B125" s="25"/>
      <c r="C125" s="25"/>
      <c r="D125" s="25"/>
      <c r="E125" s="25"/>
      <c r="F125" s="25"/>
      <c r="G125" s="25"/>
      <c r="H125" s="19" t="s">
        <v>100</v>
      </c>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24" t="s">
        <v>52</v>
      </c>
      <c r="AK125" s="24"/>
      <c r="AL125" s="24"/>
      <c r="AM125" s="24"/>
      <c r="AN125" s="24"/>
      <c r="AO125" s="24"/>
      <c r="AP125" s="24"/>
      <c r="AQ125" s="24"/>
      <c r="AR125" s="24"/>
      <c r="AS125" s="24"/>
      <c r="AT125" s="24"/>
      <c r="AU125" s="24"/>
      <c r="AV125" s="24"/>
      <c r="AW125" s="24"/>
      <c r="AX125" s="24"/>
      <c r="AY125" s="24"/>
      <c r="AZ125" s="29"/>
      <c r="BA125" s="29"/>
      <c r="BB125" s="29"/>
      <c r="BC125" s="29"/>
      <c r="BD125" s="29"/>
      <c r="BE125" s="29"/>
      <c r="BF125" s="29"/>
      <c r="BG125" s="29"/>
      <c r="BH125" s="29"/>
      <c r="BI125" s="29"/>
      <c r="BJ125" s="29"/>
      <c r="BK125" s="29"/>
      <c r="BL125" s="29"/>
      <c r="BM125" s="29"/>
      <c r="BN125" s="29"/>
      <c r="BO125" s="29"/>
      <c r="BP125" s="29"/>
      <c r="BQ125" s="29"/>
      <c r="BR125" s="29"/>
      <c r="BS125" s="29"/>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row>
    <row r="126" spans="1:105" s="10" customFormat="1" ht="15" customHeight="1" x14ac:dyDescent="0.2">
      <c r="A126" s="25"/>
      <c r="B126" s="25"/>
      <c r="C126" s="25"/>
      <c r="D126" s="25"/>
      <c r="E126" s="25"/>
      <c r="F126" s="25"/>
      <c r="G126" s="25"/>
      <c r="H126" s="19" t="s">
        <v>129</v>
      </c>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24" t="s">
        <v>52</v>
      </c>
      <c r="AK126" s="24"/>
      <c r="AL126" s="24"/>
      <c r="AM126" s="24"/>
      <c r="AN126" s="24"/>
      <c r="AO126" s="24"/>
      <c r="AP126" s="24"/>
      <c r="AQ126" s="24"/>
      <c r="AR126" s="24"/>
      <c r="AS126" s="24"/>
      <c r="AT126" s="24"/>
      <c r="AU126" s="24"/>
      <c r="AV126" s="24"/>
      <c r="AW126" s="24"/>
      <c r="AX126" s="24"/>
      <c r="AY126" s="24"/>
      <c r="AZ126" s="27">
        <f>AZ128+AZ127</f>
        <v>2740.3738490000001</v>
      </c>
      <c r="BA126" s="27"/>
      <c r="BB126" s="27"/>
      <c r="BC126" s="27"/>
      <c r="BD126" s="27"/>
      <c r="BE126" s="27"/>
      <c r="BF126" s="27"/>
      <c r="BG126" s="27"/>
      <c r="BH126" s="27"/>
      <c r="BI126" s="27"/>
      <c r="BJ126" s="27"/>
      <c r="BK126" s="27"/>
      <c r="BL126" s="27"/>
      <c r="BM126" s="27"/>
      <c r="BN126" s="27"/>
      <c r="BO126" s="27"/>
      <c r="BP126" s="27"/>
      <c r="BQ126" s="27"/>
      <c r="BR126" s="27"/>
      <c r="BS126" s="27"/>
      <c r="BT126" s="27">
        <f>BT127+BT128</f>
        <v>3110.3506436535049</v>
      </c>
      <c r="BU126" s="27"/>
      <c r="BV126" s="27"/>
      <c r="BW126" s="27"/>
      <c r="BX126" s="27"/>
      <c r="BY126" s="27"/>
      <c r="BZ126" s="27"/>
      <c r="CA126" s="27"/>
      <c r="CB126" s="27"/>
      <c r="CC126" s="27"/>
      <c r="CD126" s="27"/>
      <c r="CE126" s="27"/>
      <c r="CF126" s="27"/>
      <c r="CG126" s="27"/>
      <c r="CH126" s="27"/>
      <c r="CI126" s="27"/>
      <c r="CJ126" s="27"/>
      <c r="CK126" s="27">
        <f>'[3]баланс ПЛАН на 2022'!$R$78</f>
        <v>3116.1960000000008</v>
      </c>
      <c r="CL126" s="27"/>
      <c r="CM126" s="27"/>
      <c r="CN126" s="27"/>
      <c r="CO126" s="27"/>
      <c r="CP126" s="27"/>
      <c r="CQ126" s="27"/>
      <c r="CR126" s="27"/>
      <c r="CS126" s="27"/>
      <c r="CT126" s="27"/>
      <c r="CU126" s="27"/>
      <c r="CV126" s="27"/>
      <c r="CW126" s="27"/>
      <c r="CX126" s="27"/>
      <c r="CY126" s="27"/>
      <c r="CZ126" s="27"/>
      <c r="DA126" s="27"/>
    </row>
    <row r="127" spans="1:105" s="10" customFormat="1" ht="15" customHeight="1" x14ac:dyDescent="0.2">
      <c r="A127" s="25"/>
      <c r="B127" s="25"/>
      <c r="C127" s="25"/>
      <c r="D127" s="25"/>
      <c r="E127" s="25"/>
      <c r="F127" s="25"/>
      <c r="G127" s="25"/>
      <c r="H127" s="19" t="s">
        <v>99</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24" t="s">
        <v>52</v>
      </c>
      <c r="AK127" s="24"/>
      <c r="AL127" s="24"/>
      <c r="AM127" s="24"/>
      <c r="AN127" s="24"/>
      <c r="AO127" s="24"/>
      <c r="AP127" s="24"/>
      <c r="AQ127" s="24"/>
      <c r="AR127" s="24"/>
      <c r="AS127" s="24"/>
      <c r="AT127" s="24"/>
      <c r="AU127" s="24"/>
      <c r="AV127" s="24"/>
      <c r="AW127" s="24"/>
      <c r="AX127" s="24"/>
      <c r="AY127" s="24"/>
      <c r="AZ127" s="27">
        <f>1503409.899*0.001</f>
        <v>1503.409899</v>
      </c>
      <c r="BA127" s="27"/>
      <c r="BB127" s="27"/>
      <c r="BC127" s="27"/>
      <c r="BD127" s="27"/>
      <c r="BE127" s="27"/>
      <c r="BF127" s="27"/>
      <c r="BG127" s="27"/>
      <c r="BH127" s="27"/>
      <c r="BI127" s="27"/>
      <c r="BJ127" s="27"/>
      <c r="BK127" s="27"/>
      <c r="BL127" s="27"/>
      <c r="BM127" s="27"/>
      <c r="BN127" s="27"/>
      <c r="BO127" s="27"/>
      <c r="BP127" s="27"/>
      <c r="BQ127" s="27"/>
      <c r="BR127" s="27"/>
      <c r="BS127" s="27"/>
      <c r="BT127" s="27">
        <v>1718.1101145742696</v>
      </c>
      <c r="BU127" s="27"/>
      <c r="BV127" s="27"/>
      <c r="BW127" s="27"/>
      <c r="BX127" s="27"/>
      <c r="BY127" s="27"/>
      <c r="BZ127" s="27"/>
      <c r="CA127" s="27"/>
      <c r="CB127" s="27"/>
      <c r="CC127" s="27"/>
      <c r="CD127" s="27"/>
      <c r="CE127" s="27"/>
      <c r="CF127" s="27"/>
      <c r="CG127" s="27"/>
      <c r="CH127" s="27"/>
      <c r="CI127" s="27"/>
      <c r="CJ127" s="27"/>
      <c r="CK127" s="27">
        <f>'[3]баланс ПЛАН на 2022'!$J$78</f>
        <v>1721.3390000000004</v>
      </c>
      <c r="CL127" s="27"/>
      <c r="CM127" s="27"/>
      <c r="CN127" s="27"/>
      <c r="CO127" s="27"/>
      <c r="CP127" s="27"/>
      <c r="CQ127" s="27"/>
      <c r="CR127" s="27"/>
      <c r="CS127" s="27"/>
      <c r="CT127" s="27"/>
      <c r="CU127" s="27"/>
      <c r="CV127" s="27"/>
      <c r="CW127" s="27"/>
      <c r="CX127" s="27"/>
      <c r="CY127" s="27"/>
      <c r="CZ127" s="27"/>
      <c r="DA127" s="27"/>
    </row>
    <row r="128" spans="1:105" s="10" customFormat="1" ht="15" customHeight="1" x14ac:dyDescent="0.2">
      <c r="A128" s="25"/>
      <c r="B128" s="25"/>
      <c r="C128" s="25"/>
      <c r="D128" s="25"/>
      <c r="E128" s="25"/>
      <c r="F128" s="25"/>
      <c r="G128" s="25"/>
      <c r="H128" s="19" t="s">
        <v>100</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24" t="s">
        <v>52</v>
      </c>
      <c r="AK128" s="24"/>
      <c r="AL128" s="24"/>
      <c r="AM128" s="24"/>
      <c r="AN128" s="24"/>
      <c r="AO128" s="24"/>
      <c r="AP128" s="24"/>
      <c r="AQ128" s="24"/>
      <c r="AR128" s="24"/>
      <c r="AS128" s="24"/>
      <c r="AT128" s="24"/>
      <c r="AU128" s="24"/>
      <c r="AV128" s="24"/>
      <c r="AW128" s="24"/>
      <c r="AX128" s="24"/>
      <c r="AY128" s="24"/>
      <c r="AZ128" s="16">
        <f>1236963.95*0.001</f>
        <v>1236.9639500000001</v>
      </c>
      <c r="BA128" s="16"/>
      <c r="BB128" s="16"/>
      <c r="BC128" s="16"/>
      <c r="BD128" s="16"/>
      <c r="BE128" s="16"/>
      <c r="BF128" s="16"/>
      <c r="BG128" s="16"/>
      <c r="BH128" s="16"/>
      <c r="BI128" s="16"/>
      <c r="BJ128" s="16"/>
      <c r="BK128" s="16"/>
      <c r="BL128" s="16"/>
      <c r="BM128" s="16"/>
      <c r="BN128" s="16"/>
      <c r="BO128" s="16"/>
      <c r="BP128" s="16"/>
      <c r="BQ128" s="16"/>
      <c r="BR128" s="16"/>
      <c r="BS128" s="16"/>
      <c r="BT128" s="16">
        <v>1392.2405290792353</v>
      </c>
      <c r="BU128" s="16"/>
      <c r="BV128" s="16"/>
      <c r="BW128" s="16"/>
      <c r="BX128" s="16"/>
      <c r="BY128" s="16"/>
      <c r="BZ128" s="16"/>
      <c r="CA128" s="16"/>
      <c r="CB128" s="16"/>
      <c r="CC128" s="16"/>
      <c r="CD128" s="16"/>
      <c r="CE128" s="16"/>
      <c r="CF128" s="16"/>
      <c r="CG128" s="16"/>
      <c r="CH128" s="16"/>
      <c r="CI128" s="16"/>
      <c r="CJ128" s="16"/>
      <c r="CK128" s="16">
        <f>'[3]баланс ПЛАН на 2022'!$Q$78</f>
        <v>1394.8570000000002</v>
      </c>
      <c r="CL128" s="16"/>
      <c r="CM128" s="16"/>
      <c r="CN128" s="16"/>
      <c r="CO128" s="16"/>
      <c r="CP128" s="16"/>
      <c r="CQ128" s="16"/>
      <c r="CR128" s="16"/>
      <c r="CS128" s="16"/>
      <c r="CT128" s="16"/>
      <c r="CU128" s="16"/>
      <c r="CV128" s="16"/>
      <c r="CW128" s="16"/>
      <c r="CX128" s="16"/>
      <c r="CY128" s="16"/>
      <c r="CZ128" s="16"/>
      <c r="DA128" s="16"/>
    </row>
    <row r="129" spans="1:105" s="10" customFormat="1" ht="63.75" customHeight="1" x14ac:dyDescent="0.2">
      <c r="A129" s="12" t="s">
        <v>32</v>
      </c>
      <c r="B129" s="12"/>
      <c r="C129" s="12"/>
      <c r="D129" s="12"/>
      <c r="E129" s="12"/>
      <c r="F129" s="12"/>
      <c r="G129" s="12"/>
      <c r="H129" s="13" t="s">
        <v>130</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24" t="s">
        <v>52</v>
      </c>
      <c r="AK129" s="24"/>
      <c r="AL129" s="24"/>
      <c r="AM129" s="24"/>
      <c r="AN129" s="24"/>
      <c r="AO129" s="24"/>
      <c r="AP129" s="24"/>
      <c r="AQ129" s="24"/>
      <c r="AR129" s="24"/>
      <c r="AS129" s="24"/>
      <c r="AT129" s="24"/>
      <c r="AU129" s="24"/>
      <c r="AV129" s="24"/>
      <c r="AW129" s="24"/>
      <c r="AX129" s="24"/>
      <c r="AY129" s="2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row>
    <row r="130" spans="1:105" s="10" customFormat="1" ht="15" customHeight="1" x14ac:dyDescent="0.2">
      <c r="A130" s="12"/>
      <c r="B130" s="12"/>
      <c r="C130" s="12"/>
      <c r="D130" s="12"/>
      <c r="E130" s="12"/>
      <c r="F130" s="12"/>
      <c r="G130" s="12"/>
      <c r="H130" s="19" t="s">
        <v>131</v>
      </c>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24" t="s">
        <v>52</v>
      </c>
      <c r="AK130" s="24"/>
      <c r="AL130" s="24"/>
      <c r="AM130" s="24"/>
      <c r="AN130" s="24"/>
      <c r="AO130" s="24"/>
      <c r="AP130" s="24"/>
      <c r="AQ130" s="24"/>
      <c r="AR130" s="24"/>
      <c r="AS130" s="24"/>
      <c r="AT130" s="24"/>
      <c r="AU130" s="24"/>
      <c r="AV130" s="24"/>
      <c r="AW130" s="24"/>
      <c r="AX130" s="24"/>
      <c r="AY130" s="2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row>
    <row r="131" spans="1:105" s="10" customFormat="1" ht="15" customHeight="1" x14ac:dyDescent="0.2">
      <c r="A131" s="12"/>
      <c r="B131" s="12"/>
      <c r="C131" s="12"/>
      <c r="D131" s="12"/>
      <c r="E131" s="12"/>
      <c r="F131" s="12"/>
      <c r="G131" s="12"/>
      <c r="H131" s="19" t="s">
        <v>132</v>
      </c>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24" t="s">
        <v>52</v>
      </c>
      <c r="AK131" s="24"/>
      <c r="AL131" s="24"/>
      <c r="AM131" s="24"/>
      <c r="AN131" s="24"/>
      <c r="AO131" s="24"/>
      <c r="AP131" s="24"/>
      <c r="AQ131" s="24"/>
      <c r="AR131" s="24"/>
      <c r="AS131" s="24"/>
      <c r="AT131" s="24"/>
      <c r="AU131" s="24"/>
      <c r="AV131" s="24"/>
      <c r="AW131" s="24"/>
      <c r="AX131" s="24"/>
      <c r="AY131" s="2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row>
    <row r="132" spans="1:105" s="10" customFormat="1" ht="27.75" customHeight="1" x14ac:dyDescent="0.2">
      <c r="A132" s="12" t="s">
        <v>36</v>
      </c>
      <c r="B132" s="12"/>
      <c r="C132" s="12"/>
      <c r="D132" s="12"/>
      <c r="E132" s="12"/>
      <c r="F132" s="12"/>
      <c r="G132" s="12"/>
      <c r="H132" s="19" t="s">
        <v>133</v>
      </c>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24"/>
      <c r="AK132" s="24"/>
      <c r="AL132" s="24"/>
      <c r="AM132" s="24"/>
      <c r="AN132" s="24"/>
      <c r="AO132" s="24"/>
      <c r="AP132" s="24"/>
      <c r="AQ132" s="24"/>
      <c r="AR132" s="24"/>
      <c r="AS132" s="24"/>
      <c r="AT132" s="24"/>
      <c r="AU132" s="24"/>
      <c r="AV132" s="24"/>
      <c r="AW132" s="24"/>
      <c r="AX132" s="24"/>
      <c r="AY132" s="24"/>
      <c r="AZ132" s="14">
        <v>0.183</v>
      </c>
      <c r="BA132" s="14"/>
      <c r="BB132" s="14"/>
      <c r="BC132" s="14"/>
      <c r="BD132" s="14"/>
      <c r="BE132" s="14"/>
      <c r="BF132" s="14"/>
      <c r="BG132" s="14"/>
      <c r="BH132" s="14"/>
      <c r="BI132" s="14"/>
      <c r="BJ132" s="14"/>
      <c r="BK132" s="14"/>
      <c r="BL132" s="14"/>
      <c r="BM132" s="14"/>
      <c r="BN132" s="14"/>
      <c r="BO132" s="14"/>
      <c r="BP132" s="14"/>
      <c r="BQ132" s="14"/>
      <c r="BR132" s="14"/>
      <c r="BS132" s="14"/>
      <c r="BT132" s="14">
        <v>0.183</v>
      </c>
      <c r="BU132" s="14"/>
      <c r="BV132" s="14"/>
      <c r="BW132" s="14"/>
      <c r="BX132" s="14"/>
      <c r="BY132" s="14"/>
      <c r="BZ132" s="14"/>
      <c r="CA132" s="14"/>
      <c r="CB132" s="14"/>
      <c r="CC132" s="14"/>
      <c r="CD132" s="14"/>
      <c r="CE132" s="14"/>
      <c r="CF132" s="14"/>
      <c r="CG132" s="14"/>
      <c r="CH132" s="14"/>
      <c r="CI132" s="14"/>
      <c r="CJ132" s="14"/>
      <c r="CK132" s="14">
        <v>0.183</v>
      </c>
      <c r="CL132" s="14"/>
      <c r="CM132" s="14"/>
      <c r="CN132" s="14"/>
      <c r="CO132" s="14"/>
      <c r="CP132" s="14"/>
      <c r="CQ132" s="14"/>
      <c r="CR132" s="14"/>
      <c r="CS132" s="14"/>
      <c r="CT132" s="14"/>
      <c r="CU132" s="14"/>
      <c r="CV132" s="14"/>
      <c r="CW132" s="14"/>
      <c r="CX132" s="14"/>
      <c r="CY132" s="14"/>
      <c r="CZ132" s="14"/>
      <c r="DA132" s="14"/>
    </row>
    <row r="133" spans="1:105" s="10" customFormat="1" ht="15" customHeight="1" x14ac:dyDescent="0.2">
      <c r="A133" s="12"/>
      <c r="B133" s="12"/>
      <c r="C133" s="12"/>
      <c r="D133" s="12"/>
      <c r="E133" s="12"/>
      <c r="F133" s="12"/>
      <c r="G133" s="12"/>
      <c r="H133" s="19" t="s">
        <v>63</v>
      </c>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24"/>
      <c r="AK133" s="24"/>
      <c r="AL133" s="24"/>
      <c r="AM133" s="24"/>
      <c r="AN133" s="24"/>
      <c r="AO133" s="24"/>
      <c r="AP133" s="24"/>
      <c r="AQ133" s="24"/>
      <c r="AR133" s="24"/>
      <c r="AS133" s="24"/>
      <c r="AT133" s="24"/>
      <c r="AU133" s="24"/>
      <c r="AV133" s="24"/>
      <c r="AW133" s="24"/>
      <c r="AX133" s="24"/>
      <c r="AY133" s="2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row>
    <row r="134" spans="1:105" s="10" customFormat="1" ht="24" customHeight="1" x14ac:dyDescent="0.2">
      <c r="A134" s="12" t="s">
        <v>38</v>
      </c>
      <c r="B134" s="12"/>
      <c r="C134" s="12"/>
      <c r="D134" s="12"/>
      <c r="E134" s="12"/>
      <c r="F134" s="12"/>
      <c r="G134" s="12"/>
      <c r="H134" s="19" t="s">
        <v>135</v>
      </c>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24" t="s">
        <v>134</v>
      </c>
      <c r="AK134" s="24"/>
      <c r="AL134" s="24"/>
      <c r="AM134" s="24"/>
      <c r="AN134" s="24"/>
      <c r="AO134" s="24"/>
      <c r="AP134" s="24"/>
      <c r="AQ134" s="24"/>
      <c r="AR134" s="24"/>
      <c r="AS134" s="24"/>
      <c r="AT134" s="24"/>
      <c r="AU134" s="24"/>
      <c r="AV134" s="24"/>
      <c r="AW134" s="24"/>
      <c r="AX134" s="24"/>
      <c r="AY134" s="24"/>
      <c r="AZ134" s="14">
        <v>0.17299999999999999</v>
      </c>
      <c r="BA134" s="14"/>
      <c r="BB134" s="14"/>
      <c r="BC134" s="14"/>
      <c r="BD134" s="14"/>
      <c r="BE134" s="14"/>
      <c r="BF134" s="14"/>
      <c r="BG134" s="14"/>
      <c r="BH134" s="14"/>
      <c r="BI134" s="14"/>
      <c r="BJ134" s="14"/>
      <c r="BK134" s="14"/>
      <c r="BL134" s="14"/>
      <c r="BM134" s="14"/>
      <c r="BN134" s="14"/>
      <c r="BO134" s="14"/>
      <c r="BP134" s="14"/>
      <c r="BQ134" s="14"/>
      <c r="BR134" s="14"/>
      <c r="BS134" s="14"/>
      <c r="BT134" s="14">
        <v>0.17299999999999999</v>
      </c>
      <c r="BU134" s="14"/>
      <c r="BV134" s="14"/>
      <c r="BW134" s="14"/>
      <c r="BX134" s="14"/>
      <c r="BY134" s="14"/>
      <c r="BZ134" s="14"/>
      <c r="CA134" s="14"/>
      <c r="CB134" s="14"/>
      <c r="CC134" s="14"/>
      <c r="CD134" s="14"/>
      <c r="CE134" s="14"/>
      <c r="CF134" s="14"/>
      <c r="CG134" s="14"/>
      <c r="CH134" s="14"/>
      <c r="CI134" s="14"/>
      <c r="CJ134" s="14"/>
      <c r="CK134" s="14">
        <v>0.17299999999999999</v>
      </c>
      <c r="CL134" s="14"/>
      <c r="CM134" s="14"/>
      <c r="CN134" s="14"/>
      <c r="CO134" s="14"/>
      <c r="CP134" s="14"/>
      <c r="CQ134" s="14"/>
      <c r="CR134" s="14"/>
      <c r="CS134" s="14"/>
      <c r="CT134" s="14"/>
      <c r="CU134" s="14"/>
      <c r="CV134" s="14"/>
      <c r="CW134" s="14"/>
      <c r="CX134" s="14"/>
      <c r="CY134" s="14"/>
      <c r="CZ134" s="14"/>
      <c r="DA134" s="14"/>
    </row>
    <row r="135" spans="1:105" s="10" customFormat="1" ht="71.25" customHeight="1" x14ac:dyDescent="0.2">
      <c r="A135" s="12" t="s">
        <v>136</v>
      </c>
      <c r="B135" s="12"/>
      <c r="C135" s="12"/>
      <c r="D135" s="12"/>
      <c r="E135" s="12"/>
      <c r="F135" s="12"/>
      <c r="G135" s="12"/>
      <c r="H135" s="19" t="s">
        <v>137</v>
      </c>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24" t="s">
        <v>134</v>
      </c>
      <c r="AK135" s="24"/>
      <c r="AL135" s="24"/>
      <c r="AM135" s="24"/>
      <c r="AN135" s="24"/>
      <c r="AO135" s="24"/>
      <c r="AP135" s="24"/>
      <c r="AQ135" s="24"/>
      <c r="AR135" s="24"/>
      <c r="AS135" s="24"/>
      <c r="AT135" s="24"/>
      <c r="AU135" s="24"/>
      <c r="AV135" s="24"/>
      <c r="AW135" s="24"/>
      <c r="AX135" s="24"/>
      <c r="AY135" s="24"/>
      <c r="AZ135" s="14">
        <v>0.01</v>
      </c>
      <c r="BA135" s="14"/>
      <c r="BB135" s="14"/>
      <c r="BC135" s="14"/>
      <c r="BD135" s="14"/>
      <c r="BE135" s="14"/>
      <c r="BF135" s="14"/>
      <c r="BG135" s="14"/>
      <c r="BH135" s="14"/>
      <c r="BI135" s="14"/>
      <c r="BJ135" s="14"/>
      <c r="BK135" s="14"/>
      <c r="BL135" s="14"/>
      <c r="BM135" s="14"/>
      <c r="BN135" s="14"/>
      <c r="BO135" s="14"/>
      <c r="BP135" s="14"/>
      <c r="BQ135" s="14"/>
      <c r="BR135" s="14"/>
      <c r="BS135" s="14"/>
      <c r="BT135" s="14">
        <v>0.01</v>
      </c>
      <c r="BU135" s="14"/>
      <c r="BV135" s="14"/>
      <c r="BW135" s="14"/>
      <c r="BX135" s="14"/>
      <c r="BY135" s="14"/>
      <c r="BZ135" s="14"/>
      <c r="CA135" s="14"/>
      <c r="CB135" s="14"/>
      <c r="CC135" s="14"/>
      <c r="CD135" s="14"/>
      <c r="CE135" s="14"/>
      <c r="CF135" s="14"/>
      <c r="CG135" s="14"/>
      <c r="CH135" s="14"/>
      <c r="CI135" s="14"/>
      <c r="CJ135" s="14"/>
      <c r="CK135" s="14">
        <v>0.01</v>
      </c>
      <c r="CL135" s="14"/>
      <c r="CM135" s="14"/>
      <c r="CN135" s="14"/>
      <c r="CO135" s="14"/>
      <c r="CP135" s="14"/>
      <c r="CQ135" s="14"/>
      <c r="CR135" s="14"/>
      <c r="CS135" s="14"/>
      <c r="CT135" s="14"/>
      <c r="CU135" s="14"/>
      <c r="CV135" s="14"/>
      <c r="CW135" s="14"/>
      <c r="CX135" s="14"/>
      <c r="CY135" s="14"/>
      <c r="CZ135" s="14"/>
      <c r="DA135" s="14"/>
    </row>
    <row r="136" spans="1:105" s="10" customFormat="1" ht="15" customHeight="1" x14ac:dyDescent="0.2">
      <c r="A136" s="12"/>
      <c r="B136" s="12"/>
      <c r="C136" s="12"/>
      <c r="D136" s="12"/>
      <c r="E136" s="12"/>
      <c r="F136" s="12"/>
      <c r="G136" s="12"/>
      <c r="H136" s="19" t="s">
        <v>127</v>
      </c>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24" t="s">
        <v>134</v>
      </c>
      <c r="AK136" s="24"/>
      <c r="AL136" s="24"/>
      <c r="AM136" s="24"/>
      <c r="AN136" s="24"/>
      <c r="AO136" s="24"/>
      <c r="AP136" s="24"/>
      <c r="AQ136" s="24"/>
      <c r="AR136" s="24"/>
      <c r="AS136" s="24"/>
      <c r="AT136" s="24"/>
      <c r="AU136" s="24"/>
      <c r="AV136" s="24"/>
      <c r="AW136" s="24"/>
      <c r="AX136" s="24"/>
      <c r="AY136" s="2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row>
    <row r="137" spans="1:105" s="10" customFormat="1" ht="15" customHeight="1" x14ac:dyDescent="0.2">
      <c r="A137" s="12"/>
      <c r="B137" s="12"/>
      <c r="C137" s="12"/>
      <c r="D137" s="12"/>
      <c r="E137" s="12"/>
      <c r="F137" s="12"/>
      <c r="G137" s="12"/>
      <c r="H137" s="19" t="s">
        <v>128</v>
      </c>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24" t="s">
        <v>134</v>
      </c>
      <c r="AK137" s="24"/>
      <c r="AL137" s="24"/>
      <c r="AM137" s="24"/>
      <c r="AN137" s="24"/>
      <c r="AO137" s="24"/>
      <c r="AP137" s="24"/>
      <c r="AQ137" s="24"/>
      <c r="AR137" s="24"/>
      <c r="AS137" s="24"/>
      <c r="AT137" s="24"/>
      <c r="AU137" s="24"/>
      <c r="AV137" s="24"/>
      <c r="AW137" s="24"/>
      <c r="AX137" s="24"/>
      <c r="AY137" s="2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row>
    <row r="138" spans="1:105" s="10" customFormat="1" ht="15" customHeight="1" x14ac:dyDescent="0.2">
      <c r="A138" s="12"/>
      <c r="B138" s="12"/>
      <c r="C138" s="12"/>
      <c r="D138" s="12"/>
      <c r="E138" s="12"/>
      <c r="F138" s="12"/>
      <c r="G138" s="12"/>
      <c r="H138" s="19" t="s">
        <v>129</v>
      </c>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24" t="s">
        <v>134</v>
      </c>
      <c r="AK138" s="24"/>
      <c r="AL138" s="24"/>
      <c r="AM138" s="24"/>
      <c r="AN138" s="24"/>
      <c r="AO138" s="24"/>
      <c r="AP138" s="24"/>
      <c r="AQ138" s="24"/>
      <c r="AR138" s="24"/>
      <c r="AS138" s="24"/>
      <c r="AT138" s="24"/>
      <c r="AU138" s="24"/>
      <c r="AV138" s="24"/>
      <c r="AW138" s="24"/>
      <c r="AX138" s="24"/>
      <c r="AY138" s="2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row>
    <row r="139" spans="1:105" s="10" customFormat="1" ht="45.75" customHeight="1" x14ac:dyDescent="0.2">
      <c r="A139" s="12" t="s">
        <v>138</v>
      </c>
      <c r="B139" s="12"/>
      <c r="C139" s="12"/>
      <c r="D139" s="12"/>
      <c r="E139" s="12"/>
      <c r="F139" s="12"/>
      <c r="G139" s="12"/>
      <c r="H139" s="19" t="s">
        <v>139</v>
      </c>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24" t="s">
        <v>134</v>
      </c>
      <c r="AK139" s="24"/>
      <c r="AL139" s="24"/>
      <c r="AM139" s="24"/>
      <c r="AN139" s="24"/>
      <c r="AO139" s="24"/>
      <c r="AP139" s="24"/>
      <c r="AQ139" s="24"/>
      <c r="AR139" s="24"/>
      <c r="AS139" s="24"/>
      <c r="AT139" s="24"/>
      <c r="AU139" s="24"/>
      <c r="AV139" s="24"/>
      <c r="AW139" s="24"/>
      <c r="AX139" s="24"/>
      <c r="AY139" s="2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row>
    <row r="140" spans="1:105" s="10" customFormat="1" ht="40.5" customHeight="1" x14ac:dyDescent="0.2">
      <c r="A140" s="12" t="s">
        <v>41</v>
      </c>
      <c r="B140" s="12"/>
      <c r="C140" s="12"/>
      <c r="D140" s="12"/>
      <c r="E140" s="12"/>
      <c r="F140" s="12"/>
      <c r="G140" s="12"/>
      <c r="H140" s="19" t="s">
        <v>140</v>
      </c>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24"/>
      <c r="AK140" s="24"/>
      <c r="AL140" s="24"/>
      <c r="AM140" s="24"/>
      <c r="AN140" s="24"/>
      <c r="AO140" s="24"/>
      <c r="AP140" s="24"/>
      <c r="AQ140" s="24"/>
      <c r="AR140" s="24"/>
      <c r="AS140" s="24"/>
      <c r="AT140" s="24"/>
      <c r="AU140" s="24"/>
      <c r="AV140" s="24"/>
      <c r="AW140" s="24"/>
      <c r="AX140" s="24"/>
      <c r="AY140" s="24"/>
      <c r="AZ140" s="14">
        <v>0.33100000000000002</v>
      </c>
      <c r="BA140" s="14"/>
      <c r="BB140" s="14"/>
      <c r="BC140" s="14"/>
      <c r="BD140" s="14"/>
      <c r="BE140" s="14"/>
      <c r="BF140" s="14"/>
      <c r="BG140" s="14"/>
      <c r="BH140" s="14"/>
      <c r="BI140" s="14"/>
      <c r="BJ140" s="14"/>
      <c r="BK140" s="14"/>
      <c r="BL140" s="14"/>
      <c r="BM140" s="14"/>
      <c r="BN140" s="14"/>
      <c r="BO140" s="14"/>
      <c r="BP140" s="14"/>
      <c r="BQ140" s="14"/>
      <c r="BR140" s="14"/>
      <c r="BS140" s="14"/>
      <c r="BT140" s="14">
        <v>0.65900000000000003</v>
      </c>
      <c r="BU140" s="14"/>
      <c r="BV140" s="14"/>
      <c r="BW140" s="14"/>
      <c r="BX140" s="14"/>
      <c r="BY140" s="14"/>
      <c r="BZ140" s="14"/>
      <c r="CA140" s="14"/>
      <c r="CB140" s="14"/>
      <c r="CC140" s="14"/>
      <c r="CD140" s="14"/>
      <c r="CE140" s="14"/>
      <c r="CF140" s="14"/>
      <c r="CG140" s="14"/>
      <c r="CH140" s="14"/>
      <c r="CI140" s="14"/>
      <c r="CJ140" s="14"/>
      <c r="CK140" s="14">
        <v>0.33100000000000002</v>
      </c>
      <c r="CL140" s="14"/>
      <c r="CM140" s="14"/>
      <c r="CN140" s="14"/>
      <c r="CO140" s="14"/>
      <c r="CP140" s="14"/>
      <c r="CQ140" s="14"/>
      <c r="CR140" s="14"/>
      <c r="CS140" s="14"/>
      <c r="CT140" s="14"/>
      <c r="CU140" s="14"/>
      <c r="CV140" s="14"/>
      <c r="CW140" s="14"/>
      <c r="CX140" s="14"/>
      <c r="CY140" s="14"/>
      <c r="CZ140" s="14"/>
      <c r="DA140" s="14"/>
    </row>
    <row r="141" spans="1:105" s="10" customFormat="1" ht="15" customHeight="1" x14ac:dyDescent="0.2">
      <c r="A141" s="12"/>
      <c r="B141" s="12"/>
      <c r="C141" s="12"/>
      <c r="D141" s="12"/>
      <c r="E141" s="12"/>
      <c r="F141" s="12"/>
      <c r="G141" s="12"/>
      <c r="H141" s="19" t="s">
        <v>63</v>
      </c>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24"/>
      <c r="AK141" s="24"/>
      <c r="AL141" s="24"/>
      <c r="AM141" s="24"/>
      <c r="AN141" s="24"/>
      <c r="AO141" s="24"/>
      <c r="AP141" s="24"/>
      <c r="AQ141" s="24"/>
      <c r="AR141" s="24"/>
      <c r="AS141" s="24"/>
      <c r="AT141" s="24"/>
      <c r="AU141" s="24"/>
      <c r="AV141" s="24"/>
      <c r="AW141" s="24"/>
      <c r="AX141" s="24"/>
      <c r="AY141" s="2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row>
    <row r="142" spans="1:105" s="10" customFormat="1" ht="27" customHeight="1" x14ac:dyDescent="0.2">
      <c r="A142" s="12" t="s">
        <v>43</v>
      </c>
      <c r="B142" s="12"/>
      <c r="C142" s="12"/>
      <c r="D142" s="12"/>
      <c r="E142" s="12"/>
      <c r="F142" s="12"/>
      <c r="G142" s="12"/>
      <c r="H142" s="19" t="s">
        <v>142</v>
      </c>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24" t="s">
        <v>141</v>
      </c>
      <c r="AK142" s="24"/>
      <c r="AL142" s="24"/>
      <c r="AM142" s="24"/>
      <c r="AN142" s="24"/>
      <c r="AO142" s="24"/>
      <c r="AP142" s="24"/>
      <c r="AQ142" s="24"/>
      <c r="AR142" s="24"/>
      <c r="AS142" s="24"/>
      <c r="AT142" s="24"/>
      <c r="AU142" s="24"/>
      <c r="AV142" s="24"/>
      <c r="AW142" s="24"/>
      <c r="AX142" s="24"/>
      <c r="AY142" s="24"/>
      <c r="AZ142" s="14">
        <v>0.28199999999999997</v>
      </c>
      <c r="BA142" s="14"/>
      <c r="BB142" s="14"/>
      <c r="BC142" s="14"/>
      <c r="BD142" s="14"/>
      <c r="BE142" s="14"/>
      <c r="BF142" s="14"/>
      <c r="BG142" s="14"/>
      <c r="BH142" s="14"/>
      <c r="BI142" s="14"/>
      <c r="BJ142" s="14"/>
      <c r="BK142" s="14"/>
      <c r="BL142" s="14"/>
      <c r="BM142" s="14"/>
      <c r="BN142" s="14"/>
      <c r="BO142" s="14"/>
      <c r="BP142" s="14"/>
      <c r="BQ142" s="14"/>
      <c r="BR142" s="14"/>
      <c r="BS142" s="14"/>
      <c r="BT142" s="14">
        <v>0.28199999999999997</v>
      </c>
      <c r="BU142" s="14"/>
      <c r="BV142" s="14"/>
      <c r="BW142" s="14"/>
      <c r="BX142" s="14"/>
      <c r="BY142" s="14"/>
      <c r="BZ142" s="14"/>
      <c r="CA142" s="14"/>
      <c r="CB142" s="14"/>
      <c r="CC142" s="14"/>
      <c r="CD142" s="14"/>
      <c r="CE142" s="14"/>
      <c r="CF142" s="14"/>
      <c r="CG142" s="14"/>
      <c r="CH142" s="14"/>
      <c r="CI142" s="14"/>
      <c r="CJ142" s="14"/>
      <c r="CK142" s="14">
        <v>0.28199999999999997</v>
      </c>
      <c r="CL142" s="14"/>
      <c r="CM142" s="14"/>
      <c r="CN142" s="14"/>
      <c r="CO142" s="14"/>
      <c r="CP142" s="14"/>
      <c r="CQ142" s="14"/>
      <c r="CR142" s="14"/>
      <c r="CS142" s="14"/>
      <c r="CT142" s="14"/>
      <c r="CU142" s="14"/>
      <c r="CV142" s="14"/>
      <c r="CW142" s="14"/>
      <c r="CX142" s="14"/>
      <c r="CY142" s="14"/>
      <c r="CZ142" s="14"/>
      <c r="DA142" s="14"/>
    </row>
    <row r="143" spans="1:105" s="10" customFormat="1" ht="50.25" customHeight="1" x14ac:dyDescent="0.2">
      <c r="A143" s="12" t="s">
        <v>46</v>
      </c>
      <c r="B143" s="12"/>
      <c r="C143" s="12"/>
      <c r="D143" s="12"/>
      <c r="E143" s="12"/>
      <c r="F143" s="12"/>
      <c r="G143" s="12"/>
      <c r="H143" s="19" t="s">
        <v>143</v>
      </c>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24" t="s">
        <v>141</v>
      </c>
      <c r="AK143" s="24"/>
      <c r="AL143" s="24"/>
      <c r="AM143" s="24"/>
      <c r="AN143" s="24"/>
      <c r="AO143" s="24"/>
      <c r="AP143" s="24"/>
      <c r="AQ143" s="24"/>
      <c r="AR143" s="24"/>
      <c r="AS143" s="24"/>
      <c r="AT143" s="24"/>
      <c r="AU143" s="24"/>
      <c r="AV143" s="24"/>
      <c r="AW143" s="24"/>
      <c r="AX143" s="24"/>
      <c r="AY143" s="24"/>
      <c r="AZ143" s="14">
        <v>4.9000000000000002E-2</v>
      </c>
      <c r="BA143" s="14"/>
      <c r="BB143" s="14"/>
      <c r="BC143" s="14"/>
      <c r="BD143" s="14"/>
      <c r="BE143" s="14"/>
      <c r="BF143" s="14"/>
      <c r="BG143" s="14"/>
      <c r="BH143" s="14"/>
      <c r="BI143" s="14"/>
      <c r="BJ143" s="14"/>
      <c r="BK143" s="14"/>
      <c r="BL143" s="14"/>
      <c r="BM143" s="14"/>
      <c r="BN143" s="14"/>
      <c r="BO143" s="14"/>
      <c r="BP143" s="14"/>
      <c r="BQ143" s="14"/>
      <c r="BR143" s="14"/>
      <c r="BS143" s="14"/>
      <c r="BT143" s="14">
        <v>4.9000000000000002E-2</v>
      </c>
      <c r="BU143" s="14"/>
      <c r="BV143" s="14"/>
      <c r="BW143" s="14"/>
      <c r="BX143" s="14"/>
      <c r="BY143" s="14"/>
      <c r="BZ143" s="14"/>
      <c r="CA143" s="14"/>
      <c r="CB143" s="14"/>
      <c r="CC143" s="14"/>
      <c r="CD143" s="14"/>
      <c r="CE143" s="14"/>
      <c r="CF143" s="14"/>
      <c r="CG143" s="14"/>
      <c r="CH143" s="14"/>
      <c r="CI143" s="14"/>
      <c r="CJ143" s="14"/>
      <c r="CK143" s="14">
        <v>4.9000000000000002E-2</v>
      </c>
      <c r="CL143" s="14"/>
      <c r="CM143" s="14"/>
      <c r="CN143" s="14"/>
      <c r="CO143" s="14"/>
      <c r="CP143" s="14"/>
      <c r="CQ143" s="14"/>
      <c r="CR143" s="14"/>
      <c r="CS143" s="14"/>
      <c r="CT143" s="14"/>
      <c r="CU143" s="14"/>
      <c r="CV143" s="14"/>
      <c r="CW143" s="14"/>
      <c r="CX143" s="14"/>
      <c r="CY143" s="14"/>
      <c r="CZ143" s="14"/>
      <c r="DA143" s="14"/>
    </row>
    <row r="144" spans="1:105" s="10" customFormat="1" ht="15" customHeight="1" x14ac:dyDescent="0.2">
      <c r="A144" s="12"/>
      <c r="B144" s="12"/>
      <c r="C144" s="12"/>
      <c r="D144" s="12"/>
      <c r="E144" s="12"/>
      <c r="F144" s="12"/>
      <c r="G144" s="12"/>
      <c r="H144" s="19" t="s">
        <v>127</v>
      </c>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24" t="s">
        <v>141</v>
      </c>
      <c r="AK144" s="24"/>
      <c r="AL144" s="24"/>
      <c r="AM144" s="24"/>
      <c r="AN144" s="24"/>
      <c r="AO144" s="24"/>
      <c r="AP144" s="24"/>
      <c r="AQ144" s="24"/>
      <c r="AR144" s="24"/>
      <c r="AS144" s="24"/>
      <c r="AT144" s="24"/>
      <c r="AU144" s="24"/>
      <c r="AV144" s="24"/>
      <c r="AW144" s="24"/>
      <c r="AX144" s="24"/>
      <c r="AY144" s="2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row>
    <row r="145" spans="1:105" s="10" customFormat="1" ht="15" customHeight="1" x14ac:dyDescent="0.2">
      <c r="A145" s="12"/>
      <c r="B145" s="12"/>
      <c r="C145" s="12"/>
      <c r="D145" s="12"/>
      <c r="E145" s="12"/>
      <c r="F145" s="12"/>
      <c r="G145" s="12"/>
      <c r="H145" s="19" t="s">
        <v>128</v>
      </c>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24" t="s">
        <v>141</v>
      </c>
      <c r="AK145" s="24"/>
      <c r="AL145" s="24"/>
      <c r="AM145" s="24"/>
      <c r="AN145" s="24"/>
      <c r="AO145" s="24"/>
      <c r="AP145" s="24"/>
      <c r="AQ145" s="24"/>
      <c r="AR145" s="24"/>
      <c r="AS145" s="24"/>
      <c r="AT145" s="24"/>
      <c r="AU145" s="24"/>
      <c r="AV145" s="24"/>
      <c r="AW145" s="24"/>
      <c r="AX145" s="24"/>
      <c r="AY145" s="2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row>
    <row r="146" spans="1:105" s="10" customFormat="1" ht="15" customHeight="1" x14ac:dyDescent="0.2">
      <c r="A146" s="12"/>
      <c r="B146" s="12"/>
      <c r="C146" s="12"/>
      <c r="D146" s="12"/>
      <c r="E146" s="12"/>
      <c r="F146" s="12"/>
      <c r="G146" s="12"/>
      <c r="H146" s="19" t="s">
        <v>129</v>
      </c>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24" t="s">
        <v>141</v>
      </c>
      <c r="AK146" s="24"/>
      <c r="AL146" s="24"/>
      <c r="AM146" s="24"/>
      <c r="AN146" s="24"/>
      <c r="AO146" s="24"/>
      <c r="AP146" s="24"/>
      <c r="AQ146" s="24"/>
      <c r="AR146" s="24"/>
      <c r="AS146" s="24"/>
      <c r="AT146" s="24"/>
      <c r="AU146" s="24"/>
      <c r="AV146" s="24"/>
      <c r="AW146" s="24"/>
      <c r="AX146" s="24"/>
      <c r="AY146" s="2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row>
    <row r="147" spans="1:105" s="10" customFormat="1" ht="27.75" customHeight="1" x14ac:dyDescent="0.2">
      <c r="A147" s="12" t="s">
        <v>60</v>
      </c>
      <c r="B147" s="12"/>
      <c r="C147" s="12"/>
      <c r="D147" s="12"/>
      <c r="E147" s="12"/>
      <c r="F147" s="12"/>
      <c r="G147" s="12"/>
      <c r="H147" s="13" t="s">
        <v>144</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24" t="s">
        <v>141</v>
      </c>
      <c r="AK147" s="24"/>
      <c r="AL147" s="24"/>
      <c r="AM147" s="24"/>
      <c r="AN147" s="24"/>
      <c r="AO147" s="24"/>
      <c r="AP147" s="24"/>
      <c r="AQ147" s="24"/>
      <c r="AR147" s="24"/>
      <c r="AS147" s="24"/>
      <c r="AT147" s="24"/>
      <c r="AU147" s="24"/>
      <c r="AV147" s="24"/>
      <c r="AW147" s="24"/>
      <c r="AX147" s="24"/>
      <c r="AY147" s="24"/>
      <c r="AZ147" s="14">
        <v>0.28199999999999997</v>
      </c>
      <c r="BA147" s="14"/>
      <c r="BB147" s="14"/>
      <c r="BC147" s="14"/>
      <c r="BD147" s="14"/>
      <c r="BE147" s="14"/>
      <c r="BF147" s="14"/>
      <c r="BG147" s="14"/>
      <c r="BH147" s="14"/>
      <c r="BI147" s="14"/>
      <c r="BJ147" s="14"/>
      <c r="BK147" s="14"/>
      <c r="BL147" s="14"/>
      <c r="BM147" s="14"/>
      <c r="BN147" s="14"/>
      <c r="BO147" s="14"/>
      <c r="BP147" s="14"/>
      <c r="BQ147" s="14"/>
      <c r="BR147" s="14"/>
      <c r="BS147" s="14"/>
      <c r="BT147" s="14">
        <v>0.28199999999999997</v>
      </c>
      <c r="BU147" s="14"/>
      <c r="BV147" s="14"/>
      <c r="BW147" s="14"/>
      <c r="BX147" s="14"/>
      <c r="BY147" s="14"/>
      <c r="BZ147" s="14"/>
      <c r="CA147" s="14"/>
      <c r="CB147" s="14"/>
      <c r="CC147" s="14"/>
      <c r="CD147" s="14"/>
      <c r="CE147" s="14"/>
      <c r="CF147" s="14"/>
      <c r="CG147" s="14"/>
      <c r="CH147" s="14"/>
      <c r="CI147" s="14"/>
      <c r="CJ147" s="14"/>
      <c r="CK147" s="14">
        <v>0.28199999999999997</v>
      </c>
      <c r="CL147" s="14"/>
      <c r="CM147" s="14"/>
      <c r="CN147" s="14"/>
      <c r="CO147" s="14"/>
      <c r="CP147" s="14"/>
      <c r="CQ147" s="14"/>
      <c r="CR147" s="14"/>
      <c r="CS147" s="14"/>
      <c r="CT147" s="14"/>
      <c r="CU147" s="14"/>
      <c r="CV147" s="14"/>
      <c r="CW147" s="14"/>
      <c r="CX147" s="14"/>
      <c r="CY147" s="14"/>
      <c r="CZ147" s="14"/>
      <c r="DA147" s="14"/>
    </row>
    <row r="148" spans="1:105" s="10" customFormat="1" ht="31.5" customHeight="1" x14ac:dyDescent="0.2">
      <c r="A148" s="12" t="s">
        <v>80</v>
      </c>
      <c r="B148" s="12"/>
      <c r="C148" s="12"/>
      <c r="D148" s="12"/>
      <c r="E148" s="12"/>
      <c r="F148" s="12"/>
      <c r="G148" s="12"/>
      <c r="H148" s="13" t="s">
        <v>145</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24" t="s">
        <v>29</v>
      </c>
      <c r="AK148" s="24"/>
      <c r="AL148" s="24"/>
      <c r="AM148" s="24"/>
      <c r="AN148" s="24"/>
      <c r="AO148" s="24"/>
      <c r="AP148" s="24"/>
      <c r="AQ148" s="24"/>
      <c r="AR148" s="24"/>
      <c r="AS148" s="24"/>
      <c r="AT148" s="24"/>
      <c r="AU148" s="24"/>
      <c r="AV148" s="24"/>
      <c r="AW148" s="24"/>
      <c r="AX148" s="24"/>
      <c r="AY148" s="24"/>
      <c r="AZ148" s="16">
        <f>[1]К!$M$118</f>
        <v>61784.583583963322</v>
      </c>
      <c r="BA148" s="16"/>
      <c r="BB148" s="16"/>
      <c r="BC148" s="16"/>
      <c r="BD148" s="16"/>
      <c r="BE148" s="16"/>
      <c r="BF148" s="16"/>
      <c r="BG148" s="16"/>
      <c r="BH148" s="16"/>
      <c r="BI148" s="16"/>
      <c r="BJ148" s="16"/>
      <c r="BK148" s="16"/>
      <c r="BL148" s="16"/>
      <c r="BM148" s="16"/>
      <c r="BN148" s="16"/>
      <c r="BO148" s="16"/>
      <c r="BP148" s="16"/>
      <c r="BQ148" s="16"/>
      <c r="BR148" s="16"/>
      <c r="BS148" s="16"/>
      <c r="BT148" s="16">
        <f>[1]К!$R$118</f>
        <v>59184.199405238265</v>
      </c>
      <c r="BU148" s="16"/>
      <c r="BV148" s="16"/>
      <c r="BW148" s="16"/>
      <c r="BX148" s="16"/>
      <c r="BY148" s="16"/>
      <c r="BZ148" s="16"/>
      <c r="CA148" s="16"/>
      <c r="CB148" s="16"/>
      <c r="CC148" s="16"/>
      <c r="CD148" s="16"/>
      <c r="CE148" s="16"/>
      <c r="CF148" s="16"/>
      <c r="CG148" s="16"/>
      <c r="CH148" s="16"/>
      <c r="CI148" s="16"/>
      <c r="CJ148" s="16"/>
      <c r="CK148" s="16">
        <f>[1]К!$W$118</f>
        <v>76863.482032036525</v>
      </c>
      <c r="CL148" s="16"/>
      <c r="CM148" s="16"/>
      <c r="CN148" s="16"/>
      <c r="CO148" s="16"/>
      <c r="CP148" s="16"/>
      <c r="CQ148" s="16"/>
      <c r="CR148" s="16"/>
      <c r="CS148" s="16"/>
      <c r="CT148" s="16"/>
      <c r="CU148" s="16"/>
      <c r="CV148" s="16"/>
      <c r="CW148" s="16"/>
      <c r="CX148" s="16"/>
      <c r="CY148" s="16"/>
      <c r="CZ148" s="16"/>
      <c r="DA148" s="16"/>
    </row>
    <row r="149" spans="1:105" s="10" customFormat="1" ht="54" customHeight="1" x14ac:dyDescent="0.2">
      <c r="A149" s="12" t="s">
        <v>90</v>
      </c>
      <c r="B149" s="12"/>
      <c r="C149" s="12"/>
      <c r="D149" s="12"/>
      <c r="E149" s="12"/>
      <c r="F149" s="12"/>
      <c r="G149" s="12"/>
      <c r="H149" s="13" t="s">
        <v>81</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24"/>
      <c r="AK149" s="24"/>
      <c r="AL149" s="24"/>
      <c r="AM149" s="24"/>
      <c r="AN149" s="24"/>
      <c r="AO149" s="24"/>
      <c r="AP149" s="24"/>
      <c r="AQ149" s="24"/>
      <c r="AR149" s="24"/>
      <c r="AS149" s="24"/>
      <c r="AT149" s="24"/>
      <c r="AU149" s="24"/>
      <c r="AV149" s="24"/>
      <c r="AW149" s="24"/>
      <c r="AX149" s="24"/>
      <c r="AY149" s="2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row>
    <row r="150" spans="1:105" s="10" customFormat="1" ht="27.75" customHeight="1" x14ac:dyDescent="0.2">
      <c r="A150" s="12" t="s">
        <v>146</v>
      </c>
      <c r="B150" s="12"/>
      <c r="C150" s="12"/>
      <c r="D150" s="12"/>
      <c r="E150" s="12"/>
      <c r="F150" s="12"/>
      <c r="G150" s="12"/>
      <c r="H150" s="19" t="s">
        <v>84</v>
      </c>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24" t="s">
        <v>83</v>
      </c>
      <c r="AK150" s="24"/>
      <c r="AL150" s="24"/>
      <c r="AM150" s="24"/>
      <c r="AN150" s="24"/>
      <c r="AO150" s="24"/>
      <c r="AP150" s="24"/>
      <c r="AQ150" s="24"/>
      <c r="AR150" s="24"/>
      <c r="AS150" s="24"/>
      <c r="AT150" s="24"/>
      <c r="AU150" s="24"/>
      <c r="AV150" s="24"/>
      <c r="AW150" s="24"/>
      <c r="AX150" s="24"/>
      <c r="AY150" s="24"/>
      <c r="AZ150" s="29">
        <f>AZ61</f>
        <v>51</v>
      </c>
      <c r="BA150" s="29"/>
      <c r="BB150" s="29"/>
      <c r="BC150" s="29"/>
      <c r="BD150" s="29"/>
      <c r="BE150" s="29"/>
      <c r="BF150" s="29"/>
      <c r="BG150" s="29"/>
      <c r="BH150" s="29"/>
      <c r="BI150" s="29"/>
      <c r="BJ150" s="29"/>
      <c r="BK150" s="29"/>
      <c r="BL150" s="29"/>
      <c r="BM150" s="29"/>
      <c r="BN150" s="29"/>
      <c r="BO150" s="29"/>
      <c r="BP150" s="29"/>
      <c r="BQ150" s="29"/>
      <c r="BR150" s="29"/>
      <c r="BS150" s="29"/>
      <c r="BT150" s="29">
        <f>BT61</f>
        <v>49.9</v>
      </c>
      <c r="BU150" s="29"/>
      <c r="BV150" s="29"/>
      <c r="BW150" s="29"/>
      <c r="BX150" s="29"/>
      <c r="BY150" s="29"/>
      <c r="BZ150" s="29"/>
      <c r="CA150" s="29"/>
      <c r="CB150" s="29"/>
      <c r="CC150" s="29"/>
      <c r="CD150" s="29"/>
      <c r="CE150" s="29"/>
      <c r="CF150" s="29"/>
      <c r="CG150" s="29"/>
      <c r="CH150" s="29"/>
      <c r="CI150" s="29"/>
      <c r="CJ150" s="29"/>
      <c r="CK150" s="29">
        <f>CK61</f>
        <v>51</v>
      </c>
      <c r="CL150" s="29"/>
      <c r="CM150" s="29"/>
      <c r="CN150" s="29"/>
      <c r="CO150" s="29"/>
      <c r="CP150" s="29"/>
      <c r="CQ150" s="29"/>
      <c r="CR150" s="29"/>
      <c r="CS150" s="29"/>
      <c r="CT150" s="29"/>
      <c r="CU150" s="29"/>
      <c r="CV150" s="29"/>
      <c r="CW150" s="29"/>
      <c r="CX150" s="29"/>
      <c r="CY150" s="29"/>
      <c r="CZ150" s="29"/>
      <c r="DA150" s="29"/>
    </row>
    <row r="151" spans="1:105" s="10" customFormat="1" ht="27.75" customHeight="1" x14ac:dyDescent="0.2">
      <c r="A151" s="12" t="s">
        <v>147</v>
      </c>
      <c r="B151" s="12"/>
      <c r="C151" s="12"/>
      <c r="D151" s="12"/>
      <c r="E151" s="12"/>
      <c r="F151" s="12"/>
      <c r="G151" s="12"/>
      <c r="H151" s="19" t="s">
        <v>87</v>
      </c>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24" t="s">
        <v>86</v>
      </c>
      <c r="AK151" s="24"/>
      <c r="AL151" s="24"/>
      <c r="AM151" s="24"/>
      <c r="AN151" s="24"/>
      <c r="AO151" s="24"/>
      <c r="AP151" s="24"/>
      <c r="AQ151" s="24"/>
      <c r="AR151" s="24"/>
      <c r="AS151" s="24"/>
      <c r="AT151" s="24"/>
      <c r="AU151" s="24"/>
      <c r="AV151" s="24"/>
      <c r="AW151" s="24"/>
      <c r="AX151" s="24"/>
      <c r="AY151" s="24"/>
      <c r="AZ151" s="27">
        <f>AZ62</f>
        <v>64.7657571078431</v>
      </c>
      <c r="BA151" s="27"/>
      <c r="BB151" s="27"/>
      <c r="BC151" s="27"/>
      <c r="BD151" s="27"/>
      <c r="BE151" s="27"/>
      <c r="BF151" s="27"/>
      <c r="BG151" s="27"/>
      <c r="BH151" s="27"/>
      <c r="BI151" s="27"/>
      <c r="BJ151" s="27"/>
      <c r="BK151" s="27"/>
      <c r="BL151" s="27"/>
      <c r="BM151" s="27"/>
      <c r="BN151" s="27"/>
      <c r="BO151" s="27"/>
      <c r="BP151" s="27"/>
      <c r="BQ151" s="27"/>
      <c r="BR151" s="27"/>
      <c r="BS151" s="27"/>
      <c r="BT151" s="27">
        <f>BT62</f>
        <v>70.576400863591402</v>
      </c>
      <c r="BU151" s="27"/>
      <c r="BV151" s="27"/>
      <c r="BW151" s="27"/>
      <c r="BX151" s="27"/>
      <c r="BY151" s="27"/>
      <c r="BZ151" s="27"/>
      <c r="CA151" s="27"/>
      <c r="CB151" s="27"/>
      <c r="CC151" s="27"/>
      <c r="CD151" s="27"/>
      <c r="CE151" s="27"/>
      <c r="CF151" s="27"/>
      <c r="CG151" s="27"/>
      <c r="CH151" s="27"/>
      <c r="CI151" s="27"/>
      <c r="CJ151" s="27"/>
      <c r="CK151" s="27">
        <f>CK62</f>
        <v>75.488389780633895</v>
      </c>
      <c r="CL151" s="27"/>
      <c r="CM151" s="27"/>
      <c r="CN151" s="27"/>
      <c r="CO151" s="27"/>
      <c r="CP151" s="27"/>
      <c r="CQ151" s="27"/>
      <c r="CR151" s="27"/>
      <c r="CS151" s="27"/>
      <c r="CT151" s="27"/>
      <c r="CU151" s="27"/>
      <c r="CV151" s="27"/>
      <c r="CW151" s="27"/>
      <c r="CX151" s="27"/>
      <c r="CY151" s="27"/>
      <c r="CZ151" s="27"/>
      <c r="DA151" s="27"/>
    </row>
    <row r="152" spans="1:105" s="10" customFormat="1" ht="40.5" customHeight="1" x14ac:dyDescent="0.2">
      <c r="A152" s="12" t="s">
        <v>148</v>
      </c>
      <c r="B152" s="12"/>
      <c r="C152" s="12"/>
      <c r="D152" s="12"/>
      <c r="E152" s="12"/>
      <c r="F152" s="12"/>
      <c r="G152" s="12"/>
      <c r="H152" s="19" t="s">
        <v>89</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24"/>
      <c r="AK152" s="24"/>
      <c r="AL152" s="24"/>
      <c r="AM152" s="24"/>
      <c r="AN152" s="24"/>
      <c r="AO152" s="24"/>
      <c r="AP152" s="24"/>
      <c r="AQ152" s="24"/>
      <c r="AR152" s="24"/>
      <c r="AS152" s="24"/>
      <c r="AT152" s="24"/>
      <c r="AU152" s="24"/>
      <c r="AV152" s="24"/>
      <c r="AW152" s="24"/>
      <c r="AX152" s="24"/>
      <c r="AY152" s="2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row>
    <row r="153" spans="1:105" s="10" customFormat="1" ht="27.75" customHeight="1" x14ac:dyDescent="0.2">
      <c r="A153" s="12" t="s">
        <v>92</v>
      </c>
      <c r="B153" s="12"/>
      <c r="C153" s="12"/>
      <c r="D153" s="12"/>
      <c r="E153" s="12"/>
      <c r="F153" s="12"/>
      <c r="G153" s="12"/>
      <c r="H153" s="13" t="s">
        <v>149</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24" t="s">
        <v>29</v>
      </c>
      <c r="AK153" s="24"/>
      <c r="AL153" s="24"/>
      <c r="AM153" s="24"/>
      <c r="AN153" s="24"/>
      <c r="AO153" s="24"/>
      <c r="AP153" s="24"/>
      <c r="AQ153" s="24"/>
      <c r="AR153" s="24"/>
      <c r="AS153" s="24"/>
      <c r="AT153" s="24"/>
      <c r="AU153" s="24"/>
      <c r="AV153" s="24"/>
      <c r="AW153" s="24"/>
      <c r="AX153" s="24"/>
      <c r="AY153" s="2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row>
    <row r="154" spans="1:105" s="10" customFormat="1" ht="27.75" customHeight="1" x14ac:dyDescent="0.2">
      <c r="A154" s="12" t="s">
        <v>150</v>
      </c>
      <c r="B154" s="12"/>
      <c r="C154" s="12"/>
      <c r="D154" s="12"/>
      <c r="E154" s="12"/>
      <c r="F154" s="12"/>
      <c r="G154" s="12"/>
      <c r="H154" s="13" t="s">
        <v>151</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24" t="s">
        <v>29</v>
      </c>
      <c r="AK154" s="24"/>
      <c r="AL154" s="24"/>
      <c r="AM154" s="24"/>
      <c r="AN154" s="24"/>
      <c r="AO154" s="24"/>
      <c r="AP154" s="24"/>
      <c r="AQ154" s="24"/>
      <c r="AR154" s="24"/>
      <c r="AS154" s="24"/>
      <c r="AT154" s="24"/>
      <c r="AU154" s="24"/>
      <c r="AV154" s="24"/>
      <c r="AW154" s="24"/>
      <c r="AX154" s="24"/>
      <c r="AY154" s="2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row>
    <row r="155" spans="1:105" s="10" customFormat="1" ht="27.75" customHeight="1" x14ac:dyDescent="0.2">
      <c r="A155" s="12" t="s">
        <v>152</v>
      </c>
      <c r="B155" s="12"/>
      <c r="C155" s="12"/>
      <c r="D155" s="12"/>
      <c r="E155" s="12"/>
      <c r="F155" s="12"/>
      <c r="G155" s="12"/>
      <c r="H155" s="13" t="s">
        <v>153</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24" t="s">
        <v>29</v>
      </c>
      <c r="AK155" s="24"/>
      <c r="AL155" s="24"/>
      <c r="AM155" s="24"/>
      <c r="AN155" s="24"/>
      <c r="AO155" s="24"/>
      <c r="AP155" s="24"/>
      <c r="AQ155" s="24"/>
      <c r="AR155" s="24"/>
      <c r="AS155" s="24"/>
      <c r="AT155" s="24"/>
      <c r="AU155" s="24"/>
      <c r="AV155" s="24"/>
      <c r="AW155" s="24"/>
      <c r="AX155" s="24"/>
      <c r="AY155" s="24"/>
      <c r="AZ155" s="14"/>
      <c r="BA155" s="14"/>
      <c r="BB155" s="14"/>
      <c r="BC155" s="14"/>
      <c r="BD155" s="14"/>
      <c r="BE155" s="14"/>
      <c r="BF155" s="14"/>
      <c r="BG155" s="14"/>
      <c r="BH155" s="14"/>
      <c r="BI155" s="14"/>
      <c r="BJ155" s="14"/>
      <c r="BK155" s="14"/>
      <c r="BL155" s="14"/>
      <c r="BM155" s="14"/>
      <c r="BN155" s="14"/>
      <c r="BO155" s="14"/>
      <c r="BP155" s="14"/>
      <c r="BQ155" s="14"/>
      <c r="BR155" s="14"/>
      <c r="BS155" s="14"/>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row>
    <row r="156" spans="1:105" s="10" customFormat="1" ht="15" customHeight="1" x14ac:dyDescent="0.2">
      <c r="A156" s="12" t="s">
        <v>154</v>
      </c>
      <c r="B156" s="12"/>
      <c r="C156" s="12"/>
      <c r="D156" s="12"/>
      <c r="E156" s="12"/>
      <c r="F156" s="12"/>
      <c r="G156" s="12"/>
      <c r="H156" s="13" t="s">
        <v>35</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24" t="s">
        <v>29</v>
      </c>
      <c r="AK156" s="24"/>
      <c r="AL156" s="24"/>
      <c r="AM156" s="24"/>
      <c r="AN156" s="24"/>
      <c r="AO156" s="24"/>
      <c r="AP156" s="24"/>
      <c r="AQ156" s="24"/>
      <c r="AR156" s="24"/>
      <c r="AS156" s="24"/>
      <c r="AT156" s="24"/>
      <c r="AU156" s="24"/>
      <c r="AV156" s="24"/>
      <c r="AW156" s="24"/>
      <c r="AX156" s="24"/>
      <c r="AY156" s="24"/>
      <c r="AZ156" s="20">
        <f>AZ36</f>
        <v>-5131.2884056856128</v>
      </c>
      <c r="BA156" s="14"/>
      <c r="BB156" s="14"/>
      <c r="BC156" s="14"/>
      <c r="BD156" s="14"/>
      <c r="BE156" s="14"/>
      <c r="BF156" s="14"/>
      <c r="BG156" s="14"/>
      <c r="BH156" s="14"/>
      <c r="BI156" s="14"/>
      <c r="BJ156" s="14"/>
      <c r="BK156" s="14"/>
      <c r="BL156" s="14"/>
      <c r="BM156" s="14"/>
      <c r="BN156" s="14"/>
      <c r="BO156" s="14"/>
      <c r="BP156" s="14"/>
      <c r="BQ156" s="14"/>
      <c r="BR156" s="14"/>
      <c r="BS156" s="14"/>
      <c r="BT156" s="20">
        <f>BT36</f>
        <v>0</v>
      </c>
      <c r="BU156" s="14"/>
      <c r="BV156" s="14"/>
      <c r="BW156" s="14"/>
      <c r="BX156" s="14"/>
      <c r="BY156" s="14"/>
      <c r="BZ156" s="14"/>
      <c r="CA156" s="14"/>
      <c r="CB156" s="14"/>
      <c r="CC156" s="14"/>
      <c r="CD156" s="14"/>
      <c r="CE156" s="14"/>
      <c r="CF156" s="14"/>
      <c r="CG156" s="14"/>
      <c r="CH156" s="14"/>
      <c r="CI156" s="14"/>
      <c r="CJ156" s="14"/>
      <c r="CK156" s="20">
        <f>CK36</f>
        <v>32.292697343506966</v>
      </c>
      <c r="CL156" s="14"/>
      <c r="CM156" s="14"/>
      <c r="CN156" s="14"/>
      <c r="CO156" s="14"/>
      <c r="CP156" s="14"/>
      <c r="CQ156" s="14"/>
      <c r="CR156" s="14"/>
      <c r="CS156" s="14"/>
      <c r="CT156" s="14"/>
      <c r="CU156" s="14"/>
      <c r="CV156" s="14"/>
      <c r="CW156" s="14"/>
      <c r="CX156" s="14"/>
      <c r="CY156" s="14"/>
      <c r="CZ156" s="14"/>
      <c r="DA156" s="14"/>
    </row>
    <row r="157" spans="1:105" s="10" customFormat="1" ht="41.25" customHeight="1" x14ac:dyDescent="0.2">
      <c r="A157" s="12" t="s">
        <v>155</v>
      </c>
      <c r="B157" s="12"/>
      <c r="C157" s="12"/>
      <c r="D157" s="12"/>
      <c r="E157" s="12"/>
      <c r="F157" s="12"/>
      <c r="G157" s="12"/>
      <c r="H157" s="13" t="s">
        <v>157</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24" t="s">
        <v>156</v>
      </c>
      <c r="AK157" s="24"/>
      <c r="AL157" s="24"/>
      <c r="AM157" s="24"/>
      <c r="AN157" s="24"/>
      <c r="AO157" s="24"/>
      <c r="AP157" s="24"/>
      <c r="AQ157" s="24"/>
      <c r="AR157" s="24"/>
      <c r="AS157" s="24"/>
      <c r="AT157" s="24"/>
      <c r="AU157" s="24"/>
      <c r="AV157" s="24"/>
      <c r="AW157" s="24"/>
      <c r="AX157" s="24"/>
      <c r="AY157" s="2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row>
    <row r="158" spans="1:105" s="10" customFormat="1" ht="78.75" customHeight="1" x14ac:dyDescent="0.2">
      <c r="A158" s="12" t="s">
        <v>158</v>
      </c>
      <c r="B158" s="12"/>
      <c r="C158" s="12"/>
      <c r="D158" s="12"/>
      <c r="E158" s="12"/>
      <c r="F158" s="12"/>
      <c r="G158" s="12"/>
      <c r="H158" s="13" t="s">
        <v>159</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24"/>
      <c r="AK158" s="24"/>
      <c r="AL158" s="24"/>
      <c r="AM158" s="24"/>
      <c r="AN158" s="24"/>
      <c r="AO158" s="24"/>
      <c r="AP158" s="24"/>
      <c r="AQ158" s="24"/>
      <c r="AR158" s="24"/>
      <c r="AS158" s="24"/>
      <c r="AT158" s="24"/>
      <c r="AU158" s="24"/>
      <c r="AV158" s="24"/>
      <c r="AW158" s="24"/>
      <c r="AX158" s="24"/>
      <c r="AY158" s="2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row>
    <row r="159" spans="1:105" s="11" customFormat="1" ht="12.75" x14ac:dyDescent="0.2">
      <c r="A159" s="23" t="s">
        <v>160</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row>
    <row r="160" spans="1:105" s="10" customFormat="1" ht="15" customHeight="1" x14ac:dyDescent="0.2">
      <c r="A160" s="12" t="s">
        <v>25</v>
      </c>
      <c r="B160" s="12"/>
      <c r="C160" s="12"/>
      <c r="D160" s="12"/>
      <c r="E160" s="12"/>
      <c r="F160" s="12"/>
      <c r="G160" s="12"/>
      <c r="H160" s="13" t="s">
        <v>161</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44</v>
      </c>
      <c r="AK160" s="14"/>
      <c r="AL160" s="14"/>
      <c r="AM160" s="14"/>
      <c r="AN160" s="14"/>
      <c r="AO160" s="14"/>
      <c r="AP160" s="14"/>
      <c r="AQ160" s="14"/>
      <c r="AR160" s="14"/>
      <c r="AS160" s="14"/>
      <c r="AT160" s="14"/>
      <c r="AU160" s="14"/>
      <c r="AV160" s="14"/>
      <c r="AW160" s="14"/>
      <c r="AX160" s="14"/>
      <c r="AY160" s="14"/>
      <c r="AZ160" s="14">
        <v>8.26</v>
      </c>
      <c r="BA160" s="14"/>
      <c r="BB160" s="14"/>
      <c r="BC160" s="14"/>
      <c r="BD160" s="14"/>
      <c r="BE160" s="14"/>
      <c r="BF160" s="14"/>
      <c r="BG160" s="14"/>
      <c r="BH160" s="14"/>
      <c r="BI160" s="14"/>
      <c r="BJ160" s="14"/>
      <c r="BK160" s="14"/>
      <c r="BL160" s="14"/>
      <c r="BM160" s="14"/>
      <c r="BN160" s="14"/>
      <c r="BO160" s="14"/>
      <c r="BP160" s="14"/>
      <c r="BQ160" s="14"/>
      <c r="BR160" s="14"/>
      <c r="BS160" s="14"/>
      <c r="BT160" s="14">
        <v>8.26</v>
      </c>
      <c r="BU160" s="14"/>
      <c r="BV160" s="14"/>
      <c r="BW160" s="14"/>
      <c r="BX160" s="14"/>
      <c r="BY160" s="14"/>
      <c r="BZ160" s="14"/>
      <c r="CA160" s="14"/>
      <c r="CB160" s="14"/>
      <c r="CC160" s="14"/>
      <c r="CD160" s="14"/>
      <c r="CE160" s="14"/>
      <c r="CF160" s="14"/>
      <c r="CG160" s="14"/>
      <c r="CH160" s="14"/>
      <c r="CI160" s="14"/>
      <c r="CJ160" s="14"/>
      <c r="CK160" s="14">
        <v>8.26</v>
      </c>
      <c r="CL160" s="14"/>
      <c r="CM160" s="14"/>
      <c r="CN160" s="14"/>
      <c r="CO160" s="14"/>
      <c r="CP160" s="14"/>
      <c r="CQ160" s="14"/>
      <c r="CR160" s="14"/>
      <c r="CS160" s="14"/>
      <c r="CT160" s="14"/>
      <c r="CU160" s="14"/>
      <c r="CV160" s="14"/>
      <c r="CW160" s="14"/>
      <c r="CX160" s="14"/>
      <c r="CY160" s="14"/>
      <c r="CZ160" s="14"/>
      <c r="DA160" s="14"/>
    </row>
    <row r="161" spans="1:105" s="10" customFormat="1" ht="93" customHeight="1" x14ac:dyDescent="0.2">
      <c r="A161" s="12" t="s">
        <v>36</v>
      </c>
      <c r="B161" s="12"/>
      <c r="C161" s="12"/>
      <c r="D161" s="12"/>
      <c r="E161" s="12"/>
      <c r="F161" s="12"/>
      <c r="G161" s="12"/>
      <c r="H161" s="13" t="s">
        <v>162</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t="s">
        <v>44</v>
      </c>
      <c r="AK161" s="14"/>
      <c r="AL161" s="14"/>
      <c r="AM161" s="14"/>
      <c r="AN161" s="14"/>
      <c r="AO161" s="14"/>
      <c r="AP161" s="14"/>
      <c r="AQ161" s="14"/>
      <c r="AR161" s="14"/>
      <c r="AS161" s="14"/>
      <c r="AT161" s="14"/>
      <c r="AU161" s="14"/>
      <c r="AV161" s="14"/>
      <c r="AW161" s="14"/>
      <c r="AX161" s="14"/>
      <c r="AY161" s="14"/>
      <c r="AZ161" s="33">
        <v>7.4620485493506488</v>
      </c>
      <c r="BA161" s="33"/>
      <c r="BB161" s="33"/>
      <c r="BC161" s="33"/>
      <c r="BD161" s="33"/>
      <c r="BE161" s="33"/>
      <c r="BF161" s="33"/>
      <c r="BG161" s="33"/>
      <c r="BH161" s="33"/>
      <c r="BI161" s="33"/>
      <c r="BJ161" s="33"/>
      <c r="BK161" s="33"/>
      <c r="BL161" s="33"/>
      <c r="BM161" s="33"/>
      <c r="BN161" s="33"/>
      <c r="BO161" s="33"/>
      <c r="BP161" s="33"/>
      <c r="BQ161" s="33"/>
      <c r="BR161" s="33"/>
      <c r="BS161" s="33"/>
      <c r="BT161" s="33">
        <v>7.41</v>
      </c>
      <c r="BU161" s="33"/>
      <c r="BV161" s="33"/>
      <c r="BW161" s="33"/>
      <c r="BX161" s="33"/>
      <c r="BY161" s="33"/>
      <c r="BZ161" s="33"/>
      <c r="CA161" s="33"/>
      <c r="CB161" s="33"/>
      <c r="CC161" s="33"/>
      <c r="CD161" s="33"/>
      <c r="CE161" s="33"/>
      <c r="CF161" s="33"/>
      <c r="CG161" s="33"/>
      <c r="CH161" s="33"/>
      <c r="CI161" s="33"/>
      <c r="CJ161" s="33"/>
      <c r="CK161" s="33">
        <v>7.45</v>
      </c>
      <c r="CL161" s="33"/>
      <c r="CM161" s="33"/>
      <c r="CN161" s="33"/>
      <c r="CO161" s="33"/>
      <c r="CP161" s="33"/>
      <c r="CQ161" s="33"/>
      <c r="CR161" s="33"/>
      <c r="CS161" s="33"/>
      <c r="CT161" s="33"/>
      <c r="CU161" s="33"/>
      <c r="CV161" s="33"/>
      <c r="CW161" s="33"/>
      <c r="CX161" s="33"/>
      <c r="CY161" s="33"/>
      <c r="CZ161" s="33"/>
      <c r="DA161" s="33"/>
    </row>
    <row r="162" spans="1:105" s="10" customFormat="1" ht="27.75" customHeight="1" x14ac:dyDescent="0.2">
      <c r="A162" s="12" t="s">
        <v>41</v>
      </c>
      <c r="B162" s="12"/>
      <c r="C162" s="12"/>
      <c r="D162" s="12"/>
      <c r="E162" s="12"/>
      <c r="F162" s="12"/>
      <c r="G162" s="12"/>
      <c r="H162" s="13" t="s">
        <v>164</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4" t="s">
        <v>163</v>
      </c>
      <c r="AK162" s="14"/>
      <c r="AL162" s="14"/>
      <c r="AM162" s="14"/>
      <c r="AN162" s="14"/>
      <c r="AO162" s="14"/>
      <c r="AP162" s="14"/>
      <c r="AQ162" s="14"/>
      <c r="AR162" s="14"/>
      <c r="AS162" s="14"/>
      <c r="AT162" s="14"/>
      <c r="AU162" s="14"/>
      <c r="AV162" s="14"/>
      <c r="AW162" s="14"/>
      <c r="AX162" s="14"/>
      <c r="AY162" s="14"/>
      <c r="AZ162" s="22">
        <f>'[1]Производстьвенные показатели'!$E$6/1000</f>
        <v>16.628703999656409</v>
      </c>
      <c r="BA162" s="22"/>
      <c r="BB162" s="22"/>
      <c r="BC162" s="22"/>
      <c r="BD162" s="22"/>
      <c r="BE162" s="22"/>
      <c r="BF162" s="22"/>
      <c r="BG162" s="22"/>
      <c r="BH162" s="22"/>
      <c r="BI162" s="22"/>
      <c r="BJ162" s="22"/>
      <c r="BK162" s="22"/>
      <c r="BL162" s="22"/>
      <c r="BM162" s="22"/>
      <c r="BN162" s="22"/>
      <c r="BO162" s="22"/>
      <c r="BP162" s="22"/>
      <c r="BQ162" s="22"/>
      <c r="BR162" s="22"/>
      <c r="BS162" s="22"/>
      <c r="BT162" s="22">
        <f>'[1]Производстьвенные показатели'!$F$6/1000</f>
        <v>18.654499999999999</v>
      </c>
      <c r="BU162" s="22"/>
      <c r="BV162" s="22"/>
      <c r="BW162" s="22"/>
      <c r="BX162" s="22"/>
      <c r="BY162" s="22"/>
      <c r="BZ162" s="22"/>
      <c r="CA162" s="22"/>
      <c r="CB162" s="22"/>
      <c r="CC162" s="22"/>
      <c r="CD162" s="22"/>
      <c r="CE162" s="22"/>
      <c r="CF162" s="22"/>
      <c r="CG162" s="22"/>
      <c r="CH162" s="22"/>
      <c r="CI162" s="22"/>
      <c r="CJ162" s="22"/>
      <c r="CK162" s="22">
        <f>('[1]Производстьвенные показатели'!$G$6-'[1]Производстьвенные показатели'!$G$9)/1000</f>
        <v>16.921006995165829</v>
      </c>
      <c r="CL162" s="22"/>
      <c r="CM162" s="22"/>
      <c r="CN162" s="22"/>
      <c r="CO162" s="22"/>
      <c r="CP162" s="22"/>
      <c r="CQ162" s="22"/>
      <c r="CR162" s="22"/>
      <c r="CS162" s="22"/>
      <c r="CT162" s="22"/>
      <c r="CU162" s="22"/>
      <c r="CV162" s="22"/>
      <c r="CW162" s="22"/>
      <c r="CX162" s="22"/>
      <c r="CY162" s="22"/>
      <c r="CZ162" s="22"/>
      <c r="DA162" s="22"/>
    </row>
    <row r="163" spans="1:105" s="10" customFormat="1" ht="27.75" customHeight="1" x14ac:dyDescent="0.2">
      <c r="A163" s="12" t="s">
        <v>60</v>
      </c>
      <c r="B163" s="12"/>
      <c r="C163" s="12"/>
      <c r="D163" s="12"/>
      <c r="E163" s="12"/>
      <c r="F163" s="12"/>
      <c r="G163" s="12"/>
      <c r="H163" s="13" t="s">
        <v>165</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4" t="s">
        <v>163</v>
      </c>
      <c r="AK163" s="14"/>
      <c r="AL163" s="14"/>
      <c r="AM163" s="14"/>
      <c r="AN163" s="14"/>
      <c r="AO163" s="14"/>
      <c r="AP163" s="14"/>
      <c r="AQ163" s="14"/>
      <c r="AR163" s="14"/>
      <c r="AS163" s="14"/>
      <c r="AT163" s="14"/>
      <c r="AU163" s="14"/>
      <c r="AV163" s="14"/>
      <c r="AW163" s="14"/>
      <c r="AX163" s="14"/>
      <c r="AY163" s="14"/>
      <c r="AZ163" s="22">
        <f>'[1]Производстьвенные показатели'!$E$14/1000</f>
        <v>17.065087882</v>
      </c>
      <c r="BA163" s="22"/>
      <c r="BB163" s="22"/>
      <c r="BC163" s="22"/>
      <c r="BD163" s="22"/>
      <c r="BE163" s="22"/>
      <c r="BF163" s="22"/>
      <c r="BG163" s="22"/>
      <c r="BH163" s="22"/>
      <c r="BI163" s="22"/>
      <c r="BJ163" s="22"/>
      <c r="BK163" s="22"/>
      <c r="BL163" s="22"/>
      <c r="BM163" s="22"/>
      <c r="BN163" s="22"/>
      <c r="BO163" s="22"/>
      <c r="BP163" s="22"/>
      <c r="BQ163" s="22"/>
      <c r="BR163" s="22"/>
      <c r="BS163" s="22"/>
      <c r="BT163" s="22">
        <f>'[1]Производстьвенные показатели'!$F$14/1000</f>
        <v>16.850200000000001</v>
      </c>
      <c r="BU163" s="22"/>
      <c r="BV163" s="22"/>
      <c r="BW163" s="22"/>
      <c r="BX163" s="22"/>
      <c r="BY163" s="22"/>
      <c r="BZ163" s="22"/>
      <c r="CA163" s="22"/>
      <c r="CB163" s="22"/>
      <c r="CC163" s="22"/>
      <c r="CD163" s="22"/>
      <c r="CE163" s="22"/>
      <c r="CF163" s="22"/>
      <c r="CG163" s="22"/>
      <c r="CH163" s="22"/>
      <c r="CI163" s="22"/>
      <c r="CJ163" s="22"/>
      <c r="CK163" s="22">
        <f>'[1]Производстьвенные показатели'!$G$14/1000</f>
        <v>17.462112495672947</v>
      </c>
      <c r="CL163" s="22"/>
      <c r="CM163" s="22"/>
      <c r="CN163" s="22"/>
      <c r="CO163" s="22"/>
      <c r="CP163" s="22"/>
      <c r="CQ163" s="22"/>
      <c r="CR163" s="22"/>
      <c r="CS163" s="22"/>
      <c r="CT163" s="22"/>
      <c r="CU163" s="22"/>
      <c r="CV163" s="22"/>
      <c r="CW163" s="22"/>
      <c r="CX163" s="22"/>
      <c r="CY163" s="22"/>
      <c r="CZ163" s="22"/>
      <c r="DA163" s="22"/>
    </row>
    <row r="164" spans="1:105" s="10" customFormat="1" ht="27.75" customHeight="1" x14ac:dyDescent="0.2">
      <c r="A164" s="12" t="s">
        <v>80</v>
      </c>
      <c r="B164" s="12"/>
      <c r="C164" s="12"/>
      <c r="D164" s="12"/>
      <c r="E164" s="12"/>
      <c r="F164" s="12"/>
      <c r="G164" s="12"/>
      <c r="H164" s="13" t="s">
        <v>167</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4" t="s">
        <v>166</v>
      </c>
      <c r="AK164" s="14"/>
      <c r="AL164" s="14"/>
      <c r="AM164" s="14"/>
      <c r="AN164" s="14"/>
      <c r="AO164" s="14"/>
      <c r="AP164" s="14"/>
      <c r="AQ164" s="14"/>
      <c r="AR164" s="14"/>
      <c r="AS164" s="14"/>
      <c r="AT164" s="14"/>
      <c r="AU164" s="14"/>
      <c r="AV164" s="14"/>
      <c r="AW164" s="14"/>
      <c r="AX164" s="14"/>
      <c r="AY164" s="14"/>
      <c r="AZ164" s="22">
        <f>'[5]Производстьвенные показатели'!$E$8/1000</f>
        <v>25.980607232184045</v>
      </c>
      <c r="BA164" s="22"/>
      <c r="BB164" s="22"/>
      <c r="BC164" s="22"/>
      <c r="BD164" s="22"/>
      <c r="BE164" s="22"/>
      <c r="BF164" s="22"/>
      <c r="BG164" s="22"/>
      <c r="BH164" s="22"/>
      <c r="BI164" s="22"/>
      <c r="BJ164" s="22"/>
      <c r="BK164" s="22"/>
      <c r="BL164" s="22"/>
      <c r="BM164" s="22"/>
      <c r="BN164" s="22"/>
      <c r="BO164" s="22"/>
      <c r="BP164" s="22"/>
      <c r="BQ164" s="22"/>
      <c r="BR164" s="22"/>
      <c r="BS164" s="22"/>
      <c r="BT164" s="22">
        <f>'[5]Производстьвенные показатели'!$F$8/1000</f>
        <v>28.1417</v>
      </c>
      <c r="BU164" s="22"/>
      <c r="BV164" s="22"/>
      <c r="BW164" s="22"/>
      <c r="BX164" s="22"/>
      <c r="BY164" s="22"/>
      <c r="BZ164" s="22"/>
      <c r="CA164" s="22"/>
      <c r="CB164" s="22"/>
      <c r="CC164" s="22"/>
      <c r="CD164" s="22"/>
      <c r="CE164" s="22"/>
      <c r="CF164" s="22"/>
      <c r="CG164" s="22"/>
      <c r="CH164" s="22"/>
      <c r="CI164" s="22"/>
      <c r="CJ164" s="22"/>
      <c r="CK164" s="22">
        <f>'[5]Производстьвенные показатели'!$G$8/1000</f>
        <v>28.490412778856431</v>
      </c>
      <c r="CL164" s="22"/>
      <c r="CM164" s="22"/>
      <c r="CN164" s="22"/>
      <c r="CO164" s="22"/>
      <c r="CP164" s="22"/>
      <c r="CQ164" s="22"/>
      <c r="CR164" s="22"/>
      <c r="CS164" s="22"/>
      <c r="CT164" s="22"/>
      <c r="CU164" s="22"/>
      <c r="CV164" s="22"/>
      <c r="CW164" s="22"/>
      <c r="CX164" s="22"/>
      <c r="CY164" s="22"/>
      <c r="CZ164" s="22"/>
      <c r="DA164" s="22"/>
    </row>
    <row r="165" spans="1:105" s="10" customFormat="1" ht="27.75" customHeight="1" x14ac:dyDescent="0.2">
      <c r="A165" s="12" t="s">
        <v>90</v>
      </c>
      <c r="B165" s="12"/>
      <c r="C165" s="12"/>
      <c r="D165" s="12"/>
      <c r="E165" s="12"/>
      <c r="F165" s="12"/>
      <c r="G165" s="12"/>
      <c r="H165" s="13" t="s">
        <v>168</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166</v>
      </c>
      <c r="AK165" s="14"/>
      <c r="AL165" s="14"/>
      <c r="AM165" s="14"/>
      <c r="AN165" s="14"/>
      <c r="AO165" s="14"/>
      <c r="AP165" s="14"/>
      <c r="AQ165" s="14"/>
      <c r="AR165" s="14"/>
      <c r="AS165" s="14"/>
      <c r="AT165" s="14"/>
      <c r="AU165" s="14"/>
      <c r="AV165" s="14"/>
      <c r="AW165" s="14"/>
      <c r="AX165" s="14"/>
      <c r="AY165" s="14"/>
      <c r="AZ165" s="22">
        <f>AZ164</f>
        <v>25.980607232184045</v>
      </c>
      <c r="BA165" s="22"/>
      <c r="BB165" s="22"/>
      <c r="BC165" s="22"/>
      <c r="BD165" s="22"/>
      <c r="BE165" s="22"/>
      <c r="BF165" s="22"/>
      <c r="BG165" s="22"/>
      <c r="BH165" s="22"/>
      <c r="BI165" s="22"/>
      <c r="BJ165" s="22"/>
      <c r="BK165" s="22"/>
      <c r="BL165" s="22"/>
      <c r="BM165" s="22"/>
      <c r="BN165" s="22"/>
      <c r="BO165" s="22"/>
      <c r="BP165" s="22"/>
      <c r="BQ165" s="22"/>
      <c r="BR165" s="22"/>
      <c r="BS165" s="22"/>
      <c r="BT165" s="22">
        <f>BT164</f>
        <v>28.1417</v>
      </c>
      <c r="BU165" s="22"/>
      <c r="BV165" s="22"/>
      <c r="BW165" s="22"/>
      <c r="BX165" s="22"/>
      <c r="BY165" s="22"/>
      <c r="BZ165" s="22"/>
      <c r="CA165" s="22"/>
      <c r="CB165" s="22"/>
      <c r="CC165" s="22"/>
      <c r="CD165" s="22"/>
      <c r="CE165" s="22"/>
      <c r="CF165" s="22"/>
      <c r="CG165" s="22"/>
      <c r="CH165" s="22"/>
      <c r="CI165" s="22"/>
      <c r="CJ165" s="22"/>
      <c r="CK165" s="22">
        <f>CK164</f>
        <v>28.490412778856431</v>
      </c>
      <c r="CL165" s="22"/>
      <c r="CM165" s="22"/>
      <c r="CN165" s="22"/>
      <c r="CO165" s="22"/>
      <c r="CP165" s="22"/>
      <c r="CQ165" s="22"/>
      <c r="CR165" s="22"/>
      <c r="CS165" s="22"/>
      <c r="CT165" s="22"/>
      <c r="CU165" s="22"/>
      <c r="CV165" s="22"/>
      <c r="CW165" s="22"/>
      <c r="CX165" s="22"/>
      <c r="CY165" s="22"/>
      <c r="CZ165" s="22"/>
      <c r="DA165" s="22"/>
    </row>
    <row r="166" spans="1:105" s="10" customFormat="1" ht="27.75" customHeight="1" x14ac:dyDescent="0.2">
      <c r="A166" s="12" t="s">
        <v>92</v>
      </c>
      <c r="B166" s="12"/>
      <c r="C166" s="12"/>
      <c r="D166" s="12"/>
      <c r="E166" s="12"/>
      <c r="F166" s="12"/>
      <c r="G166" s="12"/>
      <c r="H166" s="13" t="s">
        <v>170</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169</v>
      </c>
      <c r="AK166" s="14"/>
      <c r="AL166" s="14"/>
      <c r="AM166" s="14"/>
      <c r="AN166" s="14"/>
      <c r="AO166" s="14"/>
      <c r="AP166" s="14"/>
      <c r="AQ166" s="14"/>
      <c r="AR166" s="14"/>
      <c r="AS166" s="14"/>
      <c r="AT166" s="14"/>
      <c r="AU166" s="14"/>
      <c r="AV166" s="14"/>
      <c r="AW166" s="14"/>
      <c r="AX166" s="14"/>
      <c r="AY166" s="14"/>
      <c r="AZ166" s="16">
        <f>AZ168+AZ170</f>
        <v>132.63835600496333</v>
      </c>
      <c r="BA166" s="16"/>
      <c r="BB166" s="16"/>
      <c r="BC166" s="16"/>
      <c r="BD166" s="16"/>
      <c r="BE166" s="16"/>
      <c r="BF166" s="16"/>
      <c r="BG166" s="16"/>
      <c r="BH166" s="16"/>
      <c r="BI166" s="16"/>
      <c r="BJ166" s="16"/>
      <c r="BK166" s="16"/>
      <c r="BL166" s="16"/>
      <c r="BM166" s="16"/>
      <c r="BN166" s="16"/>
      <c r="BO166" s="16"/>
      <c r="BP166" s="16"/>
      <c r="BQ166" s="16"/>
      <c r="BR166" s="16"/>
      <c r="BS166" s="16"/>
      <c r="BT166" s="16">
        <f>BT168+BT170</f>
        <v>124.7274691608032</v>
      </c>
      <c r="BU166" s="16"/>
      <c r="BV166" s="16"/>
      <c r="BW166" s="16"/>
      <c r="BX166" s="16"/>
      <c r="BY166" s="16"/>
      <c r="BZ166" s="16"/>
      <c r="CA166" s="16"/>
      <c r="CB166" s="16"/>
      <c r="CC166" s="16"/>
      <c r="CD166" s="16"/>
      <c r="CE166" s="16"/>
      <c r="CF166" s="16"/>
      <c r="CG166" s="16"/>
      <c r="CH166" s="16"/>
      <c r="CI166" s="16"/>
      <c r="CJ166" s="16"/>
      <c r="CK166" s="16">
        <f>CK168+CK170</f>
        <v>162.13928254787936</v>
      </c>
      <c r="CL166" s="16"/>
      <c r="CM166" s="16"/>
      <c r="CN166" s="16"/>
      <c r="CO166" s="16"/>
      <c r="CP166" s="16"/>
      <c r="CQ166" s="16"/>
      <c r="CR166" s="16"/>
      <c r="CS166" s="16"/>
      <c r="CT166" s="16"/>
      <c r="CU166" s="16"/>
      <c r="CV166" s="16"/>
      <c r="CW166" s="16"/>
      <c r="CX166" s="16"/>
      <c r="CY166" s="16"/>
      <c r="CZ166" s="16"/>
      <c r="DA166" s="16"/>
    </row>
    <row r="167" spans="1:105" s="10" customFormat="1" ht="15" customHeight="1" x14ac:dyDescent="0.2">
      <c r="A167" s="12"/>
      <c r="B167" s="12"/>
      <c r="C167" s="12"/>
      <c r="D167" s="12"/>
      <c r="E167" s="12"/>
      <c r="F167" s="12"/>
      <c r="G167" s="12"/>
      <c r="H167" s="19" t="s">
        <v>63</v>
      </c>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row>
    <row r="168" spans="1:105" s="10" customFormat="1" ht="27.75" customHeight="1" x14ac:dyDescent="0.2">
      <c r="A168" s="12" t="s">
        <v>171</v>
      </c>
      <c r="B168" s="12"/>
      <c r="C168" s="12"/>
      <c r="D168" s="12"/>
      <c r="E168" s="12"/>
      <c r="F168" s="12"/>
      <c r="G168" s="12"/>
      <c r="H168" s="17" t="s">
        <v>174</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4" t="s">
        <v>169</v>
      </c>
      <c r="AK168" s="14"/>
      <c r="AL168" s="14"/>
      <c r="AM168" s="14"/>
      <c r="AN168" s="14"/>
      <c r="AO168" s="14"/>
      <c r="AP168" s="14"/>
      <c r="AQ168" s="14"/>
      <c r="AR168" s="14"/>
      <c r="AS168" s="14"/>
      <c r="AT168" s="14"/>
      <c r="AU168" s="14"/>
      <c r="AV168" s="14"/>
      <c r="AW168" s="14"/>
      <c r="AX168" s="14"/>
      <c r="AY168" s="14"/>
      <c r="AZ168" s="16">
        <f>[1]К!$M$118/1000</f>
        <v>61.784583583963325</v>
      </c>
      <c r="BA168" s="14"/>
      <c r="BB168" s="14"/>
      <c r="BC168" s="14"/>
      <c r="BD168" s="14"/>
      <c r="BE168" s="14"/>
      <c r="BF168" s="14"/>
      <c r="BG168" s="14"/>
      <c r="BH168" s="14"/>
      <c r="BI168" s="14"/>
      <c r="BJ168" s="14"/>
      <c r="BK168" s="14"/>
      <c r="BL168" s="14"/>
      <c r="BM168" s="14"/>
      <c r="BN168" s="14"/>
      <c r="BO168" s="14"/>
      <c r="BP168" s="14"/>
      <c r="BQ168" s="14"/>
      <c r="BR168" s="14"/>
      <c r="BS168" s="14"/>
      <c r="BT168" s="16">
        <f>[1]К!$R$118/1000</f>
        <v>59.184199405238267</v>
      </c>
      <c r="BU168" s="14"/>
      <c r="BV168" s="14"/>
      <c r="BW168" s="14"/>
      <c r="BX168" s="14"/>
      <c r="BY168" s="14"/>
      <c r="BZ168" s="14"/>
      <c r="CA168" s="14"/>
      <c r="CB168" s="14"/>
      <c r="CC168" s="14"/>
      <c r="CD168" s="14"/>
      <c r="CE168" s="14"/>
      <c r="CF168" s="14"/>
      <c r="CG168" s="14"/>
      <c r="CH168" s="14"/>
      <c r="CI168" s="14"/>
      <c r="CJ168" s="14"/>
      <c r="CK168" s="16">
        <f>[1]К!$W$118/1000</f>
        <v>76.863482032036529</v>
      </c>
      <c r="CL168" s="14"/>
      <c r="CM168" s="14"/>
      <c r="CN168" s="14"/>
      <c r="CO168" s="14"/>
      <c r="CP168" s="14"/>
      <c r="CQ168" s="14"/>
      <c r="CR168" s="14"/>
      <c r="CS168" s="14"/>
      <c r="CT168" s="14"/>
      <c r="CU168" s="14"/>
      <c r="CV168" s="14"/>
      <c r="CW168" s="14"/>
      <c r="CX168" s="14"/>
      <c r="CY168" s="14"/>
      <c r="CZ168" s="14"/>
      <c r="DA168" s="14"/>
    </row>
    <row r="169" spans="1:105" s="10" customFormat="1" ht="27.75" customHeight="1" x14ac:dyDescent="0.2">
      <c r="A169" s="12" t="s">
        <v>172</v>
      </c>
      <c r="B169" s="12"/>
      <c r="C169" s="12"/>
      <c r="D169" s="12"/>
      <c r="E169" s="12"/>
      <c r="F169" s="12"/>
      <c r="G169" s="12"/>
      <c r="H169" s="17" t="s">
        <v>175</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4" t="s">
        <v>169</v>
      </c>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row>
    <row r="170" spans="1:105" s="10" customFormat="1" ht="40.5" customHeight="1" x14ac:dyDescent="0.2">
      <c r="A170" s="12" t="s">
        <v>173</v>
      </c>
      <c r="B170" s="12"/>
      <c r="C170" s="12"/>
      <c r="D170" s="12"/>
      <c r="E170" s="12"/>
      <c r="F170" s="12"/>
      <c r="G170" s="12"/>
      <c r="H170" s="17" t="s">
        <v>176</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4" t="s">
        <v>169</v>
      </c>
      <c r="AK170" s="14"/>
      <c r="AL170" s="14"/>
      <c r="AM170" s="14"/>
      <c r="AN170" s="14"/>
      <c r="AO170" s="14"/>
      <c r="AP170" s="14"/>
      <c r="AQ170" s="14"/>
      <c r="AR170" s="14"/>
      <c r="AS170" s="14"/>
      <c r="AT170" s="14"/>
      <c r="AU170" s="14"/>
      <c r="AV170" s="14"/>
      <c r="AW170" s="14"/>
      <c r="AX170" s="14"/>
      <c r="AY170" s="14"/>
      <c r="AZ170" s="16">
        <f>[5]НВВ!$D$13/1000</f>
        <v>70.853772421000002</v>
      </c>
      <c r="BA170" s="14"/>
      <c r="BB170" s="14"/>
      <c r="BC170" s="14"/>
      <c r="BD170" s="14"/>
      <c r="BE170" s="14"/>
      <c r="BF170" s="14"/>
      <c r="BG170" s="14"/>
      <c r="BH170" s="14"/>
      <c r="BI170" s="14"/>
      <c r="BJ170" s="14"/>
      <c r="BK170" s="14"/>
      <c r="BL170" s="14"/>
      <c r="BM170" s="14"/>
      <c r="BN170" s="14"/>
      <c r="BO170" s="14"/>
      <c r="BP170" s="14"/>
      <c r="BQ170" s="14"/>
      <c r="BR170" s="14"/>
      <c r="BS170" s="14"/>
      <c r="BT170" s="16">
        <f>[5]НВВ!$E$13/1000</f>
        <v>65.543269755564921</v>
      </c>
      <c r="BU170" s="14"/>
      <c r="BV170" s="14"/>
      <c r="BW170" s="14"/>
      <c r="BX170" s="14"/>
      <c r="BY170" s="14"/>
      <c r="BZ170" s="14"/>
      <c r="CA170" s="14"/>
      <c r="CB170" s="14"/>
      <c r="CC170" s="14"/>
      <c r="CD170" s="14"/>
      <c r="CE170" s="14"/>
      <c r="CF170" s="14"/>
      <c r="CG170" s="14"/>
      <c r="CH170" s="14"/>
      <c r="CI170" s="14"/>
      <c r="CJ170" s="14"/>
      <c r="CK170" s="16">
        <f>[5]НВВ!$F$13/1000</f>
        <v>85.275800515842818</v>
      </c>
      <c r="CL170" s="14"/>
      <c r="CM170" s="14"/>
      <c r="CN170" s="14"/>
      <c r="CO170" s="14"/>
      <c r="CP170" s="14"/>
      <c r="CQ170" s="14"/>
      <c r="CR170" s="14"/>
      <c r="CS170" s="14"/>
      <c r="CT170" s="14"/>
      <c r="CU170" s="14"/>
      <c r="CV170" s="14"/>
      <c r="CW170" s="14"/>
      <c r="CX170" s="14"/>
      <c r="CY170" s="14"/>
      <c r="CZ170" s="14"/>
      <c r="DA170" s="14"/>
    </row>
    <row r="171" spans="1:105" s="10" customFormat="1" ht="15" customHeight="1" x14ac:dyDescent="0.2">
      <c r="A171" s="12" t="s">
        <v>150</v>
      </c>
      <c r="B171" s="12"/>
      <c r="C171" s="12"/>
      <c r="D171" s="12"/>
      <c r="E171" s="12"/>
      <c r="F171" s="12"/>
      <c r="G171" s="12"/>
      <c r="H171" s="13" t="s">
        <v>177</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c r="AK171" s="14"/>
      <c r="AL171" s="14"/>
      <c r="AM171" s="14"/>
      <c r="AN171" s="14"/>
      <c r="AO171" s="14"/>
      <c r="AP171" s="14"/>
      <c r="AQ171" s="14"/>
      <c r="AR171" s="14"/>
      <c r="AS171" s="14"/>
      <c r="AT171" s="14"/>
      <c r="AU171" s="14"/>
      <c r="AV171" s="14"/>
      <c r="AW171" s="14"/>
      <c r="AX171" s="14"/>
      <c r="AY171" s="14"/>
      <c r="AZ171" s="16">
        <f>AZ173+AZ175</f>
        <v>30.940837135333794</v>
      </c>
      <c r="BA171" s="14"/>
      <c r="BB171" s="14"/>
      <c r="BC171" s="14"/>
      <c r="BD171" s="14"/>
      <c r="BE171" s="14"/>
      <c r="BF171" s="14"/>
      <c r="BG171" s="14"/>
      <c r="BH171" s="14"/>
      <c r="BI171" s="14"/>
      <c r="BJ171" s="14"/>
      <c r="BK171" s="14"/>
      <c r="BL171" s="14"/>
      <c r="BM171" s="14"/>
      <c r="BN171" s="14"/>
      <c r="BO171" s="14"/>
      <c r="BP171" s="14"/>
      <c r="BQ171" s="14"/>
      <c r="BR171" s="14"/>
      <c r="BS171" s="14"/>
      <c r="BT171" s="16">
        <f>BT173+BT175</f>
        <v>31.361049393740061</v>
      </c>
      <c r="BU171" s="14"/>
      <c r="BV171" s="14"/>
      <c r="BW171" s="14"/>
      <c r="BX171" s="14"/>
      <c r="BY171" s="14"/>
      <c r="BZ171" s="14"/>
      <c r="CA171" s="14"/>
      <c r="CB171" s="14"/>
      <c r="CC171" s="14"/>
      <c r="CD171" s="14"/>
      <c r="CE171" s="14"/>
      <c r="CF171" s="14"/>
      <c r="CG171" s="14"/>
      <c r="CH171" s="14"/>
      <c r="CI171" s="14"/>
      <c r="CJ171" s="14"/>
      <c r="CK171" s="16">
        <f>CK173+CK175</f>
        <v>36.503752417787148</v>
      </c>
      <c r="CL171" s="14"/>
      <c r="CM171" s="14"/>
      <c r="CN171" s="14"/>
      <c r="CO171" s="14"/>
      <c r="CP171" s="14"/>
      <c r="CQ171" s="14"/>
      <c r="CR171" s="14"/>
      <c r="CS171" s="14"/>
      <c r="CT171" s="14"/>
      <c r="CU171" s="14"/>
      <c r="CV171" s="14"/>
      <c r="CW171" s="14"/>
      <c r="CX171" s="14"/>
      <c r="CY171" s="14"/>
      <c r="CZ171" s="14"/>
      <c r="DA171" s="14"/>
    </row>
    <row r="172" spans="1:105" s="10" customFormat="1" ht="15" customHeight="1" x14ac:dyDescent="0.2">
      <c r="A172" s="12"/>
      <c r="B172" s="12"/>
      <c r="C172" s="12"/>
      <c r="D172" s="12"/>
      <c r="E172" s="12"/>
      <c r="F172" s="12"/>
      <c r="G172" s="12"/>
      <c r="H172" s="19" t="s">
        <v>63</v>
      </c>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row>
    <row r="173" spans="1:105" s="10" customFormat="1" ht="27.75" customHeight="1" x14ac:dyDescent="0.2">
      <c r="A173" s="12" t="s">
        <v>178</v>
      </c>
      <c r="B173" s="12"/>
      <c r="C173" s="12"/>
      <c r="D173" s="12"/>
      <c r="E173" s="12"/>
      <c r="F173" s="12"/>
      <c r="G173" s="12"/>
      <c r="H173" s="17" t="s">
        <v>179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4" t="s">
        <v>169</v>
      </c>
      <c r="AK173" s="14"/>
      <c r="AL173" s="14"/>
      <c r="AM173" s="14"/>
      <c r="AN173" s="14"/>
      <c r="AO173" s="14"/>
      <c r="AP173" s="14"/>
      <c r="AQ173" s="14"/>
      <c r="AR173" s="14"/>
      <c r="AS173" s="14"/>
      <c r="AT173" s="14"/>
      <c r="AU173" s="14"/>
      <c r="AV173" s="14"/>
      <c r="AW173" s="14"/>
      <c r="AX173" s="14"/>
      <c r="AY173" s="14"/>
      <c r="AZ173" s="16">
        <f>[1]К!$M$19/1000</f>
        <v>15.778179375333785</v>
      </c>
      <c r="BA173" s="16"/>
      <c r="BB173" s="16"/>
      <c r="BC173" s="16"/>
      <c r="BD173" s="16"/>
      <c r="BE173" s="16"/>
      <c r="BF173" s="16"/>
      <c r="BG173" s="16"/>
      <c r="BH173" s="16"/>
      <c r="BI173" s="16"/>
      <c r="BJ173" s="16"/>
      <c r="BK173" s="16"/>
      <c r="BL173" s="16"/>
      <c r="BM173" s="16"/>
      <c r="BN173" s="16"/>
      <c r="BO173" s="16"/>
      <c r="BP173" s="16"/>
      <c r="BQ173" s="16"/>
      <c r="BR173" s="16"/>
      <c r="BS173" s="16"/>
      <c r="BT173" s="16">
        <f>[1]К!$R$19/1000</f>
        <v>14.541256259992055</v>
      </c>
      <c r="BU173" s="16"/>
      <c r="BV173" s="16"/>
      <c r="BW173" s="16"/>
      <c r="BX173" s="16"/>
      <c r="BY173" s="16"/>
      <c r="BZ173" s="16"/>
      <c r="CA173" s="16"/>
      <c r="CB173" s="16"/>
      <c r="CC173" s="16"/>
      <c r="CD173" s="16"/>
      <c r="CE173" s="16"/>
      <c r="CF173" s="16"/>
      <c r="CG173" s="16"/>
      <c r="CH173" s="16"/>
      <c r="CI173" s="16"/>
      <c r="CJ173" s="16"/>
      <c r="CK173" s="16">
        <f>[1]К!$W$19/1000</f>
        <v>19.121674930935459</v>
      </c>
      <c r="CL173" s="16"/>
      <c r="CM173" s="16"/>
      <c r="CN173" s="16"/>
      <c r="CO173" s="16"/>
      <c r="CP173" s="16"/>
      <c r="CQ173" s="16"/>
      <c r="CR173" s="16"/>
      <c r="CS173" s="16"/>
      <c r="CT173" s="16"/>
      <c r="CU173" s="16"/>
      <c r="CV173" s="16"/>
      <c r="CW173" s="16"/>
      <c r="CX173" s="16"/>
      <c r="CY173" s="16"/>
      <c r="CZ173" s="16"/>
      <c r="DA173" s="16"/>
    </row>
    <row r="174" spans="1:105" s="10" customFormat="1" ht="40.5" customHeight="1" x14ac:dyDescent="0.2">
      <c r="A174" s="12"/>
      <c r="B174" s="12"/>
      <c r="C174" s="12"/>
      <c r="D174" s="12"/>
      <c r="E174" s="12"/>
      <c r="F174" s="12"/>
      <c r="G174" s="12"/>
      <c r="H174" s="17" t="s">
        <v>180</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4" t="s">
        <v>292</v>
      </c>
      <c r="AK174" s="14"/>
      <c r="AL174" s="14"/>
      <c r="AM174" s="14"/>
      <c r="AN174" s="14"/>
      <c r="AO174" s="14"/>
      <c r="AP174" s="14"/>
      <c r="AQ174" s="14"/>
      <c r="AR174" s="14"/>
      <c r="AS174" s="14"/>
      <c r="AT174" s="14"/>
      <c r="AU174" s="14"/>
      <c r="AV174" s="14"/>
      <c r="AW174" s="14"/>
      <c r="AX174" s="14"/>
      <c r="AY174" s="14"/>
      <c r="AZ174" s="21">
        <f>'[1]Производстьвенные показатели'!$E$18</f>
        <v>287.04513235761647</v>
      </c>
      <c r="BA174" s="14"/>
      <c r="BB174" s="14"/>
      <c r="BC174" s="14"/>
      <c r="BD174" s="14"/>
      <c r="BE174" s="14"/>
      <c r="BF174" s="14"/>
      <c r="BG174" s="14"/>
      <c r="BH174" s="14"/>
      <c r="BI174" s="14"/>
      <c r="BJ174" s="14"/>
      <c r="BK174" s="14"/>
      <c r="BL174" s="14"/>
      <c r="BM174" s="14"/>
      <c r="BN174" s="14"/>
      <c r="BO174" s="14"/>
      <c r="BP174" s="14"/>
      <c r="BQ174" s="14"/>
      <c r="BR174" s="14"/>
      <c r="BS174" s="14"/>
      <c r="BT174" s="21">
        <f>'[1]Производстьвенные показатели'!$F$18</f>
        <v>236.09852850518644</v>
      </c>
      <c r="BU174" s="21"/>
      <c r="BV174" s="21"/>
      <c r="BW174" s="21"/>
      <c r="BX174" s="21"/>
      <c r="BY174" s="21"/>
      <c r="BZ174" s="21"/>
      <c r="CA174" s="21"/>
      <c r="CB174" s="21"/>
      <c r="CC174" s="21"/>
      <c r="CD174" s="21"/>
      <c r="CE174" s="21"/>
      <c r="CF174" s="21"/>
      <c r="CG174" s="21"/>
      <c r="CH174" s="21"/>
      <c r="CI174" s="21"/>
      <c r="CJ174" s="21"/>
      <c r="CK174" s="21">
        <f>'[1]Производстьвенные показатели'!$G$18</f>
        <v>297.44864358701739</v>
      </c>
      <c r="CL174" s="21"/>
      <c r="CM174" s="21"/>
      <c r="CN174" s="21"/>
      <c r="CO174" s="21"/>
      <c r="CP174" s="21"/>
      <c r="CQ174" s="21"/>
      <c r="CR174" s="21"/>
      <c r="CS174" s="21"/>
      <c r="CT174" s="21"/>
      <c r="CU174" s="21"/>
      <c r="CV174" s="21"/>
      <c r="CW174" s="21"/>
      <c r="CX174" s="21"/>
      <c r="CY174" s="21"/>
      <c r="CZ174" s="21"/>
      <c r="DA174" s="21"/>
    </row>
    <row r="175" spans="1:105" s="10" customFormat="1" ht="18.75" customHeight="1" x14ac:dyDescent="0.2">
      <c r="A175" s="12" t="s">
        <v>181</v>
      </c>
      <c r="B175" s="12"/>
      <c r="C175" s="12"/>
      <c r="D175" s="12"/>
      <c r="E175" s="12"/>
      <c r="F175" s="12"/>
      <c r="G175" s="12"/>
      <c r="H175" s="17" t="s">
        <v>182</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4" t="s">
        <v>169</v>
      </c>
      <c r="AK175" s="14"/>
      <c r="AL175" s="14"/>
      <c r="AM175" s="14"/>
      <c r="AN175" s="14"/>
      <c r="AO175" s="14"/>
      <c r="AP175" s="14"/>
      <c r="AQ175" s="14"/>
      <c r="AR175" s="14"/>
      <c r="AS175" s="14"/>
      <c r="AT175" s="14"/>
      <c r="AU175" s="14"/>
      <c r="AV175" s="14"/>
      <c r="AW175" s="14"/>
      <c r="AX175" s="14"/>
      <c r="AY175" s="14"/>
      <c r="AZ175" s="16">
        <f>[5]Энергетические!$F$8/1000</f>
        <v>15.162657760000007</v>
      </c>
      <c r="BA175" s="16"/>
      <c r="BB175" s="16"/>
      <c r="BC175" s="16"/>
      <c r="BD175" s="16"/>
      <c r="BE175" s="16"/>
      <c r="BF175" s="16"/>
      <c r="BG175" s="16"/>
      <c r="BH175" s="16"/>
      <c r="BI175" s="16"/>
      <c r="BJ175" s="16"/>
      <c r="BK175" s="16"/>
      <c r="BL175" s="16"/>
      <c r="BM175" s="16"/>
      <c r="BN175" s="16"/>
      <c r="BO175" s="16"/>
      <c r="BP175" s="16"/>
      <c r="BQ175" s="16"/>
      <c r="BR175" s="16"/>
      <c r="BS175" s="16"/>
      <c r="BT175" s="16">
        <f>[5]Энергетические!$G$8/1000</f>
        <v>16.819793133748004</v>
      </c>
      <c r="BU175" s="16"/>
      <c r="BV175" s="16"/>
      <c r="BW175" s="16"/>
      <c r="BX175" s="16"/>
      <c r="BY175" s="16"/>
      <c r="BZ175" s="16"/>
      <c r="CA175" s="16"/>
      <c r="CB175" s="16"/>
      <c r="CC175" s="16"/>
      <c r="CD175" s="16"/>
      <c r="CE175" s="16"/>
      <c r="CF175" s="16"/>
      <c r="CG175" s="16"/>
      <c r="CH175" s="16"/>
      <c r="CI175" s="16"/>
      <c r="CJ175" s="16"/>
      <c r="CK175" s="16">
        <f>[5]Энергетические!$H$8/1000</f>
        <v>17.382077486851689</v>
      </c>
      <c r="CL175" s="16"/>
      <c r="CM175" s="16"/>
      <c r="CN175" s="16"/>
      <c r="CO175" s="16"/>
      <c r="CP175" s="16"/>
      <c r="CQ175" s="16"/>
      <c r="CR175" s="16"/>
      <c r="CS175" s="16"/>
      <c r="CT175" s="16"/>
      <c r="CU175" s="16"/>
      <c r="CV175" s="16"/>
      <c r="CW175" s="16"/>
      <c r="CX175" s="16"/>
      <c r="CY175" s="16"/>
      <c r="CZ175" s="16"/>
      <c r="DA175" s="16"/>
    </row>
    <row r="176" spans="1:105" s="10" customFormat="1" ht="27.75" customHeight="1" x14ac:dyDescent="0.2">
      <c r="A176" s="12"/>
      <c r="B176" s="12"/>
      <c r="C176" s="12"/>
      <c r="D176" s="12"/>
      <c r="E176" s="12"/>
      <c r="F176" s="12"/>
      <c r="G176" s="12"/>
      <c r="H176" s="17" t="s">
        <v>184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4" t="s">
        <v>183</v>
      </c>
      <c r="AK176" s="14"/>
      <c r="AL176" s="14"/>
      <c r="AM176" s="14"/>
      <c r="AN176" s="14"/>
      <c r="AO176" s="14"/>
      <c r="AP176" s="14"/>
      <c r="AQ176" s="14"/>
      <c r="AR176" s="14"/>
      <c r="AS176" s="14"/>
      <c r="AT176" s="14"/>
      <c r="AU176" s="14"/>
      <c r="AV176" s="14"/>
      <c r="AW176" s="14"/>
      <c r="AX176" s="14"/>
      <c r="AY176" s="14"/>
      <c r="AZ176" s="21">
        <f>'[5]НВВ 2'!$E$10</f>
        <v>154.56598164303861</v>
      </c>
      <c r="BA176" s="14"/>
      <c r="BB176" s="14"/>
      <c r="BC176" s="14"/>
      <c r="BD176" s="14"/>
      <c r="BE176" s="14"/>
      <c r="BF176" s="14"/>
      <c r="BG176" s="14"/>
      <c r="BH176" s="14"/>
      <c r="BI176" s="14"/>
      <c r="BJ176" s="14"/>
      <c r="BK176" s="14"/>
      <c r="BL176" s="14"/>
      <c r="BM176" s="14"/>
      <c r="BN176" s="14"/>
      <c r="BO176" s="14"/>
      <c r="BP176" s="14"/>
      <c r="BQ176" s="14"/>
      <c r="BR176" s="14"/>
      <c r="BS176" s="14"/>
      <c r="BT176" s="21">
        <f>'[5]НВВ 2'!$F$10</f>
        <v>156.57547340778987</v>
      </c>
      <c r="BU176" s="14"/>
      <c r="BV176" s="14"/>
      <c r="BW176" s="14"/>
      <c r="BX176" s="14"/>
      <c r="BY176" s="14"/>
      <c r="BZ176" s="14"/>
      <c r="CA176" s="14"/>
      <c r="CB176" s="14"/>
      <c r="CC176" s="14"/>
      <c r="CD176" s="14"/>
      <c r="CE176" s="14"/>
      <c r="CF176" s="14"/>
      <c r="CG176" s="14"/>
      <c r="CH176" s="14"/>
      <c r="CI176" s="14"/>
      <c r="CJ176" s="14"/>
      <c r="CK176" s="21">
        <f>'[5]НВВ 2'!$G$10</f>
        <v>156.45175374822489</v>
      </c>
      <c r="CL176" s="14"/>
      <c r="CM176" s="14"/>
      <c r="CN176" s="14"/>
      <c r="CO176" s="14"/>
      <c r="CP176" s="14"/>
      <c r="CQ176" s="14"/>
      <c r="CR176" s="14"/>
      <c r="CS176" s="14"/>
      <c r="CT176" s="14"/>
      <c r="CU176" s="14"/>
      <c r="CV176" s="14"/>
      <c r="CW176" s="14"/>
      <c r="CX176" s="14"/>
      <c r="CY176" s="14"/>
      <c r="CZ176" s="14"/>
      <c r="DA176" s="14"/>
    </row>
    <row r="177" spans="1:105" s="10" customFormat="1" ht="54" customHeight="1" x14ac:dyDescent="0.2">
      <c r="A177" s="12"/>
      <c r="B177" s="12"/>
      <c r="C177" s="12"/>
      <c r="D177" s="12"/>
      <c r="E177" s="12"/>
      <c r="F177" s="12"/>
      <c r="G177" s="12"/>
      <c r="H177" s="17" t="s">
        <v>185</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4"/>
      <c r="AK177" s="14"/>
      <c r="AL177" s="14"/>
      <c r="AM177" s="14"/>
      <c r="AN177" s="14"/>
      <c r="AO177" s="14"/>
      <c r="AP177" s="14"/>
      <c r="AQ177" s="14"/>
      <c r="AR177" s="14"/>
      <c r="AS177" s="14"/>
      <c r="AT177" s="14"/>
      <c r="AU177" s="14"/>
      <c r="AV177" s="14"/>
      <c r="AW177" s="14"/>
      <c r="AX177" s="14"/>
      <c r="AY177" s="14"/>
      <c r="AZ177" s="14" t="s">
        <v>286</v>
      </c>
      <c r="BA177" s="14"/>
      <c r="BB177" s="14"/>
      <c r="BC177" s="14"/>
      <c r="BD177" s="14"/>
      <c r="BE177" s="14"/>
      <c r="BF177" s="14"/>
      <c r="BG177" s="14"/>
      <c r="BH177" s="14"/>
      <c r="BI177" s="14"/>
      <c r="BJ177" s="14"/>
      <c r="BK177" s="14"/>
      <c r="BL177" s="14"/>
      <c r="BM177" s="14"/>
      <c r="BN177" s="14"/>
      <c r="BO177" s="14"/>
      <c r="BP177" s="14"/>
      <c r="BQ177" s="14"/>
      <c r="BR177" s="14"/>
      <c r="BS177" s="14"/>
      <c r="BT177" s="14" t="s">
        <v>286</v>
      </c>
      <c r="BU177" s="14"/>
      <c r="BV177" s="14"/>
      <c r="BW177" s="14"/>
      <c r="BX177" s="14"/>
      <c r="BY177" s="14"/>
      <c r="BZ177" s="14"/>
      <c r="CA177" s="14"/>
      <c r="CB177" s="14"/>
      <c r="CC177" s="14"/>
      <c r="CD177" s="14"/>
      <c r="CE177" s="14"/>
      <c r="CF177" s="14"/>
      <c r="CG177" s="14"/>
      <c r="CH177" s="14"/>
      <c r="CI177" s="14"/>
      <c r="CJ177" s="14"/>
      <c r="CK177" s="14" t="s">
        <v>286</v>
      </c>
      <c r="CL177" s="14"/>
      <c r="CM177" s="14"/>
      <c r="CN177" s="14"/>
      <c r="CO177" s="14"/>
      <c r="CP177" s="14"/>
      <c r="CQ177" s="14"/>
      <c r="CR177" s="14"/>
      <c r="CS177" s="14"/>
      <c r="CT177" s="14"/>
      <c r="CU177" s="14"/>
      <c r="CV177" s="14"/>
      <c r="CW177" s="14"/>
      <c r="CX177" s="14"/>
      <c r="CY177" s="14"/>
      <c r="CZ177" s="14"/>
      <c r="DA177" s="14"/>
    </row>
    <row r="178" spans="1:105" s="10" customFormat="1" ht="15" customHeight="1" x14ac:dyDescent="0.2">
      <c r="A178" s="12" t="s">
        <v>152</v>
      </c>
      <c r="B178" s="12"/>
      <c r="C178" s="12"/>
      <c r="D178" s="12"/>
      <c r="E178" s="12"/>
      <c r="F178" s="12"/>
      <c r="G178" s="12"/>
      <c r="H178" s="13" t="s">
        <v>186</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169</v>
      </c>
      <c r="AK178" s="14"/>
      <c r="AL178" s="14"/>
      <c r="AM178" s="14"/>
      <c r="AN178" s="14"/>
      <c r="AO178" s="14"/>
      <c r="AP178" s="14"/>
      <c r="AQ178" s="14"/>
      <c r="AR178" s="14"/>
      <c r="AS178" s="14"/>
      <c r="AT178" s="14"/>
      <c r="AU178" s="14"/>
      <c r="AV178" s="14"/>
      <c r="AW178" s="14"/>
      <c r="AX178" s="14"/>
      <c r="AY178" s="14"/>
      <c r="AZ178" s="20">
        <f>([1]К!$M$64+[5]К!$T$64)/1000</f>
        <v>14.502800343051643</v>
      </c>
      <c r="BA178" s="14"/>
      <c r="BB178" s="14"/>
      <c r="BC178" s="14"/>
      <c r="BD178" s="14"/>
      <c r="BE178" s="14"/>
      <c r="BF178" s="14"/>
      <c r="BG178" s="14"/>
      <c r="BH178" s="14"/>
      <c r="BI178" s="14"/>
      <c r="BJ178" s="14"/>
      <c r="BK178" s="14"/>
      <c r="BL178" s="14"/>
      <c r="BM178" s="14"/>
      <c r="BN178" s="14"/>
      <c r="BO178" s="14"/>
      <c r="BP178" s="14"/>
      <c r="BQ178" s="14"/>
      <c r="BR178" s="14"/>
      <c r="BS178" s="14"/>
      <c r="BT178" s="21">
        <f>([1]К!$R$64+[5]К!$Z$64)/1000</f>
        <v>11.143549381244933</v>
      </c>
      <c r="BU178" s="14"/>
      <c r="BV178" s="14"/>
      <c r="BW178" s="14"/>
      <c r="BX178" s="14"/>
      <c r="BY178" s="14"/>
      <c r="BZ178" s="14"/>
      <c r="CA178" s="14"/>
      <c r="CB178" s="14"/>
      <c r="CC178" s="14"/>
      <c r="CD178" s="14"/>
      <c r="CE178" s="14"/>
      <c r="CF178" s="14"/>
      <c r="CG178" s="14"/>
      <c r="CH178" s="14"/>
      <c r="CI178" s="14"/>
      <c r="CJ178" s="14"/>
      <c r="CK178" s="16">
        <f>([5]К!$AF$64+[1]К!$W$64)/1000</f>
        <v>13.424655362698774</v>
      </c>
      <c r="CL178" s="16"/>
      <c r="CM178" s="16"/>
      <c r="CN178" s="16"/>
      <c r="CO178" s="16"/>
      <c r="CP178" s="16"/>
      <c r="CQ178" s="16"/>
      <c r="CR178" s="16"/>
      <c r="CS178" s="16"/>
      <c r="CT178" s="16"/>
      <c r="CU178" s="16"/>
      <c r="CV178" s="16"/>
      <c r="CW178" s="16"/>
      <c r="CX178" s="16"/>
      <c r="CY178" s="16"/>
      <c r="CZ178" s="16"/>
      <c r="DA178" s="16"/>
    </row>
    <row r="179" spans="1:105" s="10" customFormat="1" ht="54" customHeight="1" x14ac:dyDescent="0.2">
      <c r="A179" s="12" t="s">
        <v>154</v>
      </c>
      <c r="B179" s="12"/>
      <c r="C179" s="12"/>
      <c r="D179" s="12"/>
      <c r="E179" s="12"/>
      <c r="F179" s="12"/>
      <c r="G179" s="12"/>
      <c r="H179" s="13" t="s">
        <v>187</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row>
    <row r="180" spans="1:105" s="10" customFormat="1" ht="27.75" customHeight="1" x14ac:dyDescent="0.2">
      <c r="A180" s="12" t="s">
        <v>188</v>
      </c>
      <c r="B180" s="12"/>
      <c r="C180" s="12"/>
      <c r="D180" s="12"/>
      <c r="E180" s="12"/>
      <c r="F180" s="12"/>
      <c r="G180" s="12"/>
      <c r="H180" s="17" t="s">
        <v>189</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4" t="s">
        <v>83</v>
      </c>
      <c r="AK180" s="14"/>
      <c r="AL180" s="14"/>
      <c r="AM180" s="14"/>
      <c r="AN180" s="14"/>
      <c r="AO180" s="14"/>
      <c r="AP180" s="14"/>
      <c r="AQ180" s="14"/>
      <c r="AR180" s="14"/>
      <c r="AS180" s="14"/>
      <c r="AT180" s="14"/>
      <c r="AU180" s="14"/>
      <c r="AV180" s="14"/>
      <c r="AW180" s="14"/>
      <c r="AX180" s="14"/>
      <c r="AY180" s="14"/>
      <c r="AZ180" s="29">
        <f>AZ61</f>
        <v>51</v>
      </c>
      <c r="BA180" s="29"/>
      <c r="BB180" s="29"/>
      <c r="BC180" s="29"/>
      <c r="BD180" s="29"/>
      <c r="BE180" s="29"/>
      <c r="BF180" s="29"/>
      <c r="BG180" s="29"/>
      <c r="BH180" s="29"/>
      <c r="BI180" s="29"/>
      <c r="BJ180" s="29"/>
      <c r="BK180" s="29"/>
      <c r="BL180" s="29"/>
      <c r="BM180" s="29"/>
      <c r="BN180" s="29"/>
      <c r="BO180" s="29"/>
      <c r="BP180" s="29"/>
      <c r="BQ180" s="29"/>
      <c r="BR180" s="29"/>
      <c r="BS180" s="29"/>
      <c r="BT180" s="29">
        <f>BT61</f>
        <v>49.9</v>
      </c>
      <c r="BU180" s="29"/>
      <c r="BV180" s="29"/>
      <c r="BW180" s="29"/>
      <c r="BX180" s="29"/>
      <c r="BY180" s="29"/>
      <c r="BZ180" s="29"/>
      <c r="CA180" s="29"/>
      <c r="CB180" s="29"/>
      <c r="CC180" s="29"/>
      <c r="CD180" s="29"/>
      <c r="CE180" s="29"/>
      <c r="CF180" s="29"/>
      <c r="CG180" s="29"/>
      <c r="CH180" s="29"/>
      <c r="CI180" s="29"/>
      <c r="CJ180" s="29"/>
      <c r="CK180" s="29">
        <f>CK61</f>
        <v>51</v>
      </c>
      <c r="CL180" s="29"/>
      <c r="CM180" s="29"/>
      <c r="CN180" s="29"/>
      <c r="CO180" s="29"/>
      <c r="CP180" s="29"/>
      <c r="CQ180" s="29"/>
      <c r="CR180" s="29"/>
      <c r="CS180" s="29"/>
      <c r="CT180" s="29"/>
      <c r="CU180" s="29"/>
      <c r="CV180" s="29"/>
      <c r="CW180" s="29"/>
      <c r="CX180" s="29"/>
      <c r="CY180" s="29"/>
      <c r="CZ180" s="29"/>
      <c r="DA180" s="29"/>
    </row>
    <row r="181" spans="1:105" s="10" customFormat="1" ht="27.75" customHeight="1" x14ac:dyDescent="0.2">
      <c r="A181" s="12" t="s">
        <v>190</v>
      </c>
      <c r="B181" s="12"/>
      <c r="C181" s="12"/>
      <c r="D181" s="12"/>
      <c r="E181" s="12"/>
      <c r="F181" s="12"/>
      <c r="G181" s="12"/>
      <c r="H181" s="17" t="s">
        <v>191</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4" t="s">
        <v>86</v>
      </c>
      <c r="AK181" s="14"/>
      <c r="AL181" s="14"/>
      <c r="AM181" s="14"/>
      <c r="AN181" s="14"/>
      <c r="AO181" s="14"/>
      <c r="AP181" s="14"/>
      <c r="AQ181" s="14"/>
      <c r="AR181" s="14"/>
      <c r="AS181" s="14"/>
      <c r="AT181" s="14"/>
      <c r="AU181" s="14"/>
      <c r="AV181" s="14"/>
      <c r="AW181" s="14"/>
      <c r="AX181" s="14"/>
      <c r="AY181" s="14"/>
      <c r="AZ181" s="27">
        <f>AZ62</f>
        <v>64.7657571078431</v>
      </c>
      <c r="BA181" s="27"/>
      <c r="BB181" s="27"/>
      <c r="BC181" s="27"/>
      <c r="BD181" s="27"/>
      <c r="BE181" s="27"/>
      <c r="BF181" s="27"/>
      <c r="BG181" s="27"/>
      <c r="BH181" s="27"/>
      <c r="BI181" s="27"/>
      <c r="BJ181" s="27"/>
      <c r="BK181" s="27"/>
      <c r="BL181" s="27"/>
      <c r="BM181" s="27"/>
      <c r="BN181" s="27"/>
      <c r="BO181" s="27"/>
      <c r="BP181" s="27"/>
      <c r="BQ181" s="27"/>
      <c r="BR181" s="27"/>
      <c r="BS181" s="27"/>
      <c r="BT181" s="27">
        <f>BT62</f>
        <v>70.576400863591402</v>
      </c>
      <c r="BU181" s="27"/>
      <c r="BV181" s="27"/>
      <c r="BW181" s="27"/>
      <c r="BX181" s="27"/>
      <c r="BY181" s="27"/>
      <c r="BZ181" s="27"/>
      <c r="CA181" s="27"/>
      <c r="CB181" s="27"/>
      <c r="CC181" s="27"/>
      <c r="CD181" s="27"/>
      <c r="CE181" s="27"/>
      <c r="CF181" s="27"/>
      <c r="CG181" s="27"/>
      <c r="CH181" s="27"/>
      <c r="CI181" s="27"/>
      <c r="CJ181" s="27"/>
      <c r="CK181" s="27">
        <f>CK62</f>
        <v>75.488389780633895</v>
      </c>
      <c r="CL181" s="27"/>
      <c r="CM181" s="27"/>
      <c r="CN181" s="27"/>
      <c r="CO181" s="27"/>
      <c r="CP181" s="27"/>
      <c r="CQ181" s="27"/>
      <c r="CR181" s="27"/>
      <c r="CS181" s="27"/>
      <c r="CT181" s="27"/>
      <c r="CU181" s="27"/>
      <c r="CV181" s="27"/>
      <c r="CW181" s="27"/>
      <c r="CX181" s="27"/>
      <c r="CY181" s="27"/>
      <c r="CZ181" s="27"/>
      <c r="DA181" s="27"/>
    </row>
    <row r="182" spans="1:105" s="10" customFormat="1" ht="40.5" customHeight="1" x14ac:dyDescent="0.2">
      <c r="A182" s="12" t="s">
        <v>192</v>
      </c>
      <c r="B182" s="12"/>
      <c r="C182" s="12"/>
      <c r="D182" s="12"/>
      <c r="E182" s="12"/>
      <c r="F182" s="12"/>
      <c r="G182" s="12"/>
      <c r="H182" s="17" t="s">
        <v>193</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row>
    <row r="183" spans="1:105" s="10" customFormat="1" ht="27.75" customHeight="1" x14ac:dyDescent="0.2">
      <c r="A183" s="12" t="s">
        <v>155</v>
      </c>
      <c r="B183" s="12"/>
      <c r="C183" s="12"/>
      <c r="D183" s="12"/>
      <c r="E183" s="12"/>
      <c r="F183" s="12"/>
      <c r="G183" s="12"/>
      <c r="H183" s="13" t="s">
        <v>194</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t="s">
        <v>169</v>
      </c>
      <c r="AK183" s="14"/>
      <c r="AL183" s="14"/>
      <c r="AM183" s="14"/>
      <c r="AN183" s="14"/>
      <c r="AO183" s="14"/>
      <c r="AP183" s="14"/>
      <c r="AQ183" s="14"/>
      <c r="AR183" s="14"/>
      <c r="AS183" s="14"/>
      <c r="AT183" s="14"/>
      <c r="AU183" s="14"/>
      <c r="AV183" s="14"/>
      <c r="AW183" s="14"/>
      <c r="AX183" s="14"/>
      <c r="AY183" s="14"/>
      <c r="AZ183" s="16">
        <f>AZ166</f>
        <v>132.63835600496333</v>
      </c>
      <c r="BA183" s="14"/>
      <c r="BB183" s="14"/>
      <c r="BC183" s="14"/>
      <c r="BD183" s="14"/>
      <c r="BE183" s="14"/>
      <c r="BF183" s="14"/>
      <c r="BG183" s="14"/>
      <c r="BH183" s="14"/>
      <c r="BI183" s="14"/>
      <c r="BJ183" s="14"/>
      <c r="BK183" s="14"/>
      <c r="BL183" s="14"/>
      <c r="BM183" s="14"/>
      <c r="BN183" s="14"/>
      <c r="BO183" s="14"/>
      <c r="BP183" s="14"/>
      <c r="BQ183" s="14"/>
      <c r="BR183" s="14"/>
      <c r="BS183" s="14"/>
      <c r="BT183" s="16">
        <f>BT166</f>
        <v>124.7274691608032</v>
      </c>
      <c r="BU183" s="14"/>
      <c r="BV183" s="14"/>
      <c r="BW183" s="14"/>
      <c r="BX183" s="14"/>
      <c r="BY183" s="14"/>
      <c r="BZ183" s="14"/>
      <c r="CA183" s="14"/>
      <c r="CB183" s="14"/>
      <c r="CC183" s="14"/>
      <c r="CD183" s="14"/>
      <c r="CE183" s="14"/>
      <c r="CF183" s="14"/>
      <c r="CG183" s="14"/>
      <c r="CH183" s="14"/>
      <c r="CI183" s="14"/>
      <c r="CJ183" s="14"/>
      <c r="CK183" s="16">
        <f>CK185+CK187</f>
        <v>159.61953409125323</v>
      </c>
      <c r="CL183" s="16"/>
      <c r="CM183" s="16"/>
      <c r="CN183" s="16"/>
      <c r="CO183" s="16"/>
      <c r="CP183" s="16"/>
      <c r="CQ183" s="16"/>
      <c r="CR183" s="16"/>
      <c r="CS183" s="16"/>
      <c r="CT183" s="16"/>
      <c r="CU183" s="16"/>
      <c r="CV183" s="16"/>
      <c r="CW183" s="16"/>
      <c r="CX183" s="16"/>
      <c r="CY183" s="16"/>
      <c r="CZ183" s="16"/>
      <c r="DA183" s="16"/>
    </row>
    <row r="184" spans="1:105" s="10" customFormat="1" ht="15" customHeight="1" x14ac:dyDescent="0.2">
      <c r="A184" s="12"/>
      <c r="B184" s="12"/>
      <c r="C184" s="12"/>
      <c r="D184" s="12"/>
      <c r="E184" s="12"/>
      <c r="F184" s="12"/>
      <c r="G184" s="12"/>
      <c r="H184" s="19" t="s">
        <v>63</v>
      </c>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row>
    <row r="185" spans="1:105" s="10" customFormat="1" ht="27.75" customHeight="1" x14ac:dyDescent="0.2">
      <c r="A185" s="12" t="s">
        <v>195</v>
      </c>
      <c r="B185" s="12"/>
      <c r="C185" s="12"/>
      <c r="D185" s="12"/>
      <c r="E185" s="12"/>
      <c r="F185" s="12"/>
      <c r="G185" s="12"/>
      <c r="H185" s="17" t="s">
        <v>196</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4" t="s">
        <v>169</v>
      </c>
      <c r="AK185" s="14"/>
      <c r="AL185" s="14"/>
      <c r="AM185" s="14"/>
      <c r="AN185" s="14"/>
      <c r="AO185" s="14"/>
      <c r="AP185" s="14"/>
      <c r="AQ185" s="14"/>
      <c r="AR185" s="14"/>
      <c r="AS185" s="14"/>
      <c r="AT185" s="14"/>
      <c r="AU185" s="14"/>
      <c r="AV185" s="14"/>
      <c r="AW185" s="14"/>
      <c r="AX185" s="14"/>
      <c r="AY185" s="14"/>
      <c r="AZ185" s="16">
        <f>AZ168</f>
        <v>61.784583583963325</v>
      </c>
      <c r="BA185" s="14"/>
      <c r="BB185" s="14"/>
      <c r="BC185" s="14"/>
      <c r="BD185" s="14"/>
      <c r="BE185" s="14"/>
      <c r="BF185" s="14"/>
      <c r="BG185" s="14"/>
      <c r="BH185" s="14"/>
      <c r="BI185" s="14"/>
      <c r="BJ185" s="14"/>
      <c r="BK185" s="14"/>
      <c r="BL185" s="14"/>
      <c r="BM185" s="14"/>
      <c r="BN185" s="14"/>
      <c r="BO185" s="14"/>
      <c r="BP185" s="14"/>
      <c r="BQ185" s="14"/>
      <c r="BR185" s="14"/>
      <c r="BS185" s="14"/>
      <c r="BT185" s="16">
        <f>BT168</f>
        <v>59.184199405238267</v>
      </c>
      <c r="BU185" s="14"/>
      <c r="BV185" s="14"/>
      <c r="BW185" s="14"/>
      <c r="BX185" s="14"/>
      <c r="BY185" s="14"/>
      <c r="BZ185" s="14"/>
      <c r="CA185" s="14"/>
      <c r="CB185" s="14"/>
      <c r="CC185" s="14"/>
      <c r="CD185" s="14"/>
      <c r="CE185" s="14"/>
      <c r="CF185" s="14"/>
      <c r="CG185" s="14"/>
      <c r="CH185" s="14"/>
      <c r="CI185" s="14"/>
      <c r="CJ185" s="14"/>
      <c r="CK185" s="16">
        <f>CK168-[1]К!$W$112/1000</f>
        <v>76.823116160357145</v>
      </c>
      <c r="CL185" s="14"/>
      <c r="CM185" s="14"/>
      <c r="CN185" s="14"/>
      <c r="CO185" s="14"/>
      <c r="CP185" s="14"/>
      <c r="CQ185" s="14"/>
      <c r="CR185" s="14"/>
      <c r="CS185" s="14"/>
      <c r="CT185" s="14"/>
      <c r="CU185" s="14"/>
      <c r="CV185" s="14"/>
      <c r="CW185" s="14"/>
      <c r="CX185" s="14"/>
      <c r="CY185" s="14"/>
      <c r="CZ185" s="14"/>
      <c r="DA185" s="14"/>
    </row>
    <row r="186" spans="1:105" s="10" customFormat="1" ht="27.75" customHeight="1" x14ac:dyDescent="0.2">
      <c r="A186" s="12" t="s">
        <v>197</v>
      </c>
      <c r="B186" s="12"/>
      <c r="C186" s="12"/>
      <c r="D186" s="12"/>
      <c r="E186" s="12"/>
      <c r="F186" s="12"/>
      <c r="G186" s="12"/>
      <c r="H186" s="17" t="s">
        <v>198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4" t="s">
        <v>169</v>
      </c>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row>
    <row r="187" spans="1:105" s="10" customFormat="1" ht="40.5" customHeight="1" x14ac:dyDescent="0.2">
      <c r="A187" s="12" t="s">
        <v>199</v>
      </c>
      <c r="B187" s="12"/>
      <c r="C187" s="12"/>
      <c r="D187" s="12"/>
      <c r="E187" s="12"/>
      <c r="F187" s="12"/>
      <c r="G187" s="12"/>
      <c r="H187" s="17" t="s">
        <v>200</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4" t="s">
        <v>169</v>
      </c>
      <c r="AK187" s="14"/>
      <c r="AL187" s="14"/>
      <c r="AM187" s="14"/>
      <c r="AN187" s="14"/>
      <c r="AO187" s="14"/>
      <c r="AP187" s="14"/>
      <c r="AQ187" s="14"/>
      <c r="AR187" s="14"/>
      <c r="AS187" s="14"/>
      <c r="AT187" s="14"/>
      <c r="AU187" s="14"/>
      <c r="AV187" s="14"/>
      <c r="AW187" s="14"/>
      <c r="AX187" s="14"/>
      <c r="AY187" s="14"/>
      <c r="AZ187" s="16">
        <f>AZ170</f>
        <v>70.853772421000002</v>
      </c>
      <c r="BA187" s="14"/>
      <c r="BB187" s="14"/>
      <c r="BC187" s="14"/>
      <c r="BD187" s="14"/>
      <c r="BE187" s="14"/>
      <c r="BF187" s="14"/>
      <c r="BG187" s="14"/>
      <c r="BH187" s="14"/>
      <c r="BI187" s="14"/>
      <c r="BJ187" s="14"/>
      <c r="BK187" s="14"/>
      <c r="BL187" s="14"/>
      <c r="BM187" s="14"/>
      <c r="BN187" s="14"/>
      <c r="BO187" s="14"/>
      <c r="BP187" s="14"/>
      <c r="BQ187" s="14"/>
      <c r="BR187" s="14"/>
      <c r="BS187" s="14"/>
      <c r="BT187" s="16">
        <f>BT170</f>
        <v>65.543269755564921</v>
      </c>
      <c r="BU187" s="14"/>
      <c r="BV187" s="14"/>
      <c r="BW187" s="14"/>
      <c r="BX187" s="14"/>
      <c r="BY187" s="14"/>
      <c r="BZ187" s="14"/>
      <c r="CA187" s="14"/>
      <c r="CB187" s="14"/>
      <c r="CC187" s="14"/>
      <c r="CD187" s="14"/>
      <c r="CE187" s="14"/>
      <c r="CF187" s="14"/>
      <c r="CG187" s="14"/>
      <c r="CH187" s="14"/>
      <c r="CI187" s="14"/>
      <c r="CJ187" s="14"/>
      <c r="CK187" s="16">
        <f>CK170-[5]К!$AF$112/1000</f>
        <v>82.796417930896098</v>
      </c>
      <c r="CL187" s="14"/>
      <c r="CM187" s="14"/>
      <c r="CN187" s="14"/>
      <c r="CO187" s="14"/>
      <c r="CP187" s="14"/>
      <c r="CQ187" s="14"/>
      <c r="CR187" s="14"/>
      <c r="CS187" s="14"/>
      <c r="CT187" s="14"/>
      <c r="CU187" s="14"/>
      <c r="CV187" s="14"/>
      <c r="CW187" s="14"/>
      <c r="CX187" s="14"/>
      <c r="CY187" s="14"/>
      <c r="CZ187" s="14"/>
      <c r="DA187" s="14"/>
    </row>
    <row r="188" spans="1:105" s="10" customFormat="1" ht="27.75" customHeight="1" x14ac:dyDescent="0.2">
      <c r="A188" s="12" t="s">
        <v>158</v>
      </c>
      <c r="B188" s="12"/>
      <c r="C188" s="12"/>
      <c r="D188" s="12"/>
      <c r="E188" s="12"/>
      <c r="F188" s="12"/>
      <c r="G188" s="12"/>
      <c r="H188" s="13" t="s">
        <v>201</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row>
    <row r="189" spans="1:105" s="10" customFormat="1" ht="15" customHeight="1" x14ac:dyDescent="0.2">
      <c r="A189" s="12"/>
      <c r="B189" s="12"/>
      <c r="C189" s="12"/>
      <c r="D189" s="12"/>
      <c r="E189" s="12"/>
      <c r="F189" s="12"/>
      <c r="G189" s="12"/>
      <c r="H189" s="19" t="s">
        <v>63</v>
      </c>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row>
    <row r="190" spans="1:105" s="10" customFormat="1" ht="27.75" customHeight="1" x14ac:dyDescent="0.2">
      <c r="A190" s="12" t="s">
        <v>202</v>
      </c>
      <c r="B190" s="12"/>
      <c r="C190" s="12"/>
      <c r="D190" s="12"/>
      <c r="E190" s="12"/>
      <c r="F190" s="12"/>
      <c r="G190" s="12"/>
      <c r="H190" s="17" t="s">
        <v>203</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4" t="s">
        <v>169</v>
      </c>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row>
    <row r="191" spans="1:105" s="10" customFormat="1" ht="27.75" customHeight="1" x14ac:dyDescent="0.2">
      <c r="A191" s="12" t="s">
        <v>204</v>
      </c>
      <c r="B191" s="12"/>
      <c r="C191" s="12"/>
      <c r="D191" s="12"/>
      <c r="E191" s="12"/>
      <c r="F191" s="12"/>
      <c r="G191" s="12"/>
      <c r="H191" s="17" t="s">
        <v>205</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4" t="s">
        <v>169</v>
      </c>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row>
    <row r="192" spans="1:105" s="10" customFormat="1" ht="27.75" customHeight="1" x14ac:dyDescent="0.2">
      <c r="A192" s="12" t="s">
        <v>206</v>
      </c>
      <c r="B192" s="12"/>
      <c r="C192" s="12"/>
      <c r="D192" s="12"/>
      <c r="E192" s="12"/>
      <c r="F192" s="12"/>
      <c r="G192" s="12"/>
      <c r="H192" s="13" t="s">
        <v>207</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c r="AK192" s="14"/>
      <c r="AL192" s="14"/>
      <c r="AM192" s="14"/>
      <c r="AN192" s="14"/>
      <c r="AO192" s="14"/>
      <c r="AP192" s="14"/>
      <c r="AQ192" s="14"/>
      <c r="AR192" s="14"/>
      <c r="AS192" s="14"/>
      <c r="AT192" s="14"/>
      <c r="AU192" s="14"/>
      <c r="AV192" s="14"/>
      <c r="AW192" s="14"/>
      <c r="AX192" s="14"/>
      <c r="AY192" s="14"/>
      <c r="AZ192" s="16">
        <f>AZ194+AZ196</f>
        <v>1.9616</v>
      </c>
      <c r="BA192" s="16"/>
      <c r="BB192" s="16"/>
      <c r="BC192" s="16"/>
      <c r="BD192" s="16"/>
      <c r="BE192" s="16"/>
      <c r="BF192" s="16"/>
      <c r="BG192" s="16"/>
      <c r="BH192" s="16"/>
      <c r="BI192" s="16"/>
      <c r="BJ192" s="16"/>
      <c r="BK192" s="16"/>
      <c r="BL192" s="16"/>
      <c r="BM192" s="16"/>
      <c r="BN192" s="16"/>
      <c r="BO192" s="16"/>
      <c r="BP192" s="16"/>
      <c r="BQ192" s="16"/>
      <c r="BR192" s="16"/>
      <c r="BS192" s="16"/>
      <c r="BT192" s="16">
        <f>BT194+BT196</f>
        <v>1.3210850763000002</v>
      </c>
      <c r="BU192" s="14"/>
      <c r="BV192" s="14"/>
      <c r="BW192" s="14"/>
      <c r="BX192" s="14"/>
      <c r="BY192" s="14"/>
      <c r="BZ192" s="14"/>
      <c r="CA192" s="14"/>
      <c r="CB192" s="14"/>
      <c r="CC192" s="14"/>
      <c r="CD192" s="14"/>
      <c r="CE192" s="14"/>
      <c r="CF192" s="14"/>
      <c r="CG192" s="14"/>
      <c r="CH192" s="14"/>
      <c r="CI192" s="14"/>
      <c r="CJ192" s="14"/>
      <c r="CK192" s="18">
        <f>CK194+CK196</f>
        <v>2.5021156794857671</v>
      </c>
      <c r="CL192" s="14"/>
      <c r="CM192" s="14"/>
      <c r="CN192" s="14"/>
      <c r="CO192" s="14"/>
      <c r="CP192" s="14"/>
      <c r="CQ192" s="14"/>
      <c r="CR192" s="14"/>
      <c r="CS192" s="14"/>
      <c r="CT192" s="14"/>
      <c r="CU192" s="14"/>
      <c r="CV192" s="14"/>
      <c r="CW192" s="14"/>
      <c r="CX192" s="14"/>
      <c r="CY192" s="14"/>
      <c r="CZ192" s="14"/>
      <c r="DA192" s="14"/>
    </row>
    <row r="193" spans="1:105" s="10" customFormat="1" ht="14.25" customHeight="1" x14ac:dyDescent="0.2">
      <c r="A193" s="12"/>
      <c r="B193" s="12"/>
      <c r="C193" s="12"/>
      <c r="D193" s="12"/>
      <c r="E193" s="12"/>
      <c r="F193" s="12"/>
      <c r="G193" s="12"/>
      <c r="H193" s="17" t="s">
        <v>63</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row>
    <row r="194" spans="1:105" s="10" customFormat="1" ht="27.75" customHeight="1" x14ac:dyDescent="0.2">
      <c r="A194" s="12" t="s">
        <v>208</v>
      </c>
      <c r="B194" s="12"/>
      <c r="C194" s="12"/>
      <c r="D194" s="12"/>
      <c r="E194" s="12"/>
      <c r="F194" s="12"/>
      <c r="G194" s="12"/>
      <c r="H194" s="17" t="s">
        <v>196</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4" t="s">
        <v>169</v>
      </c>
      <c r="AK194" s="14"/>
      <c r="AL194" s="14"/>
      <c r="AM194" s="14"/>
      <c r="AN194" s="14"/>
      <c r="AO194" s="14"/>
      <c r="AP194" s="14"/>
      <c r="AQ194" s="14"/>
      <c r="AR194" s="14"/>
      <c r="AS194" s="14"/>
      <c r="AT194" s="14"/>
      <c r="AU194" s="14"/>
      <c r="AV194" s="14"/>
      <c r="AW194" s="14"/>
      <c r="AX194" s="14"/>
      <c r="AY194" s="14"/>
      <c r="AZ194" s="16">
        <f>[1]К!$M$115/1000</f>
        <v>1.0872549499999999</v>
      </c>
      <c r="BA194" s="16"/>
      <c r="BB194" s="16"/>
      <c r="BC194" s="16"/>
      <c r="BD194" s="16"/>
      <c r="BE194" s="16"/>
      <c r="BF194" s="16"/>
      <c r="BG194" s="16"/>
      <c r="BH194" s="16"/>
      <c r="BI194" s="16"/>
      <c r="BJ194" s="16"/>
      <c r="BK194" s="16"/>
      <c r="BL194" s="16"/>
      <c r="BM194" s="16"/>
      <c r="BN194" s="16"/>
      <c r="BO194" s="16"/>
      <c r="BP194" s="16"/>
      <c r="BQ194" s="16"/>
      <c r="BR194" s="16"/>
      <c r="BS194" s="16"/>
      <c r="BT194" s="16">
        <f>[1]К!$R$115/1000</f>
        <v>0.53890960987459302</v>
      </c>
      <c r="BU194" s="16"/>
      <c r="BV194" s="16"/>
      <c r="BW194" s="16"/>
      <c r="BX194" s="16"/>
      <c r="BY194" s="16"/>
      <c r="BZ194" s="16"/>
      <c r="CA194" s="16"/>
      <c r="CB194" s="16"/>
      <c r="CC194" s="16"/>
      <c r="CD194" s="16"/>
      <c r="CE194" s="16"/>
      <c r="CF194" s="16"/>
      <c r="CG194" s="16"/>
      <c r="CH194" s="16"/>
      <c r="CI194" s="16"/>
      <c r="CJ194" s="16"/>
      <c r="CK194" s="18">
        <f>([1]К!$W$114+[1]К!$W$115)/1000</f>
        <v>0.9110449219164215</v>
      </c>
      <c r="CL194" s="18"/>
      <c r="CM194" s="18"/>
      <c r="CN194" s="18"/>
      <c r="CO194" s="18"/>
      <c r="CP194" s="18"/>
      <c r="CQ194" s="18"/>
      <c r="CR194" s="18"/>
      <c r="CS194" s="18"/>
      <c r="CT194" s="18"/>
      <c r="CU194" s="18"/>
      <c r="CV194" s="18"/>
      <c r="CW194" s="18"/>
      <c r="CX194" s="18"/>
      <c r="CY194" s="18"/>
      <c r="CZ194" s="18"/>
      <c r="DA194" s="18"/>
    </row>
    <row r="195" spans="1:105" s="10" customFormat="1" ht="27.75" customHeight="1" x14ac:dyDescent="0.2">
      <c r="A195" s="12" t="s">
        <v>209</v>
      </c>
      <c r="B195" s="12"/>
      <c r="C195" s="12"/>
      <c r="D195" s="12"/>
      <c r="E195" s="12"/>
      <c r="F195" s="12"/>
      <c r="G195" s="12"/>
      <c r="H195" s="17" t="s">
        <v>198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4" t="s">
        <v>169</v>
      </c>
      <c r="AK195" s="14"/>
      <c r="AL195" s="14"/>
      <c r="AM195" s="14"/>
      <c r="AN195" s="14"/>
      <c r="AO195" s="14"/>
      <c r="AP195" s="14"/>
      <c r="AQ195" s="14"/>
      <c r="AR195" s="14"/>
      <c r="AS195" s="14"/>
      <c r="AT195" s="14"/>
      <c r="AU195" s="14"/>
      <c r="AV195" s="14"/>
      <c r="AW195" s="14"/>
      <c r="AX195" s="14"/>
      <c r="AY195" s="14"/>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8"/>
      <c r="CL195" s="18"/>
      <c r="CM195" s="18"/>
      <c r="CN195" s="18"/>
      <c r="CO195" s="18"/>
      <c r="CP195" s="18"/>
      <c r="CQ195" s="18"/>
      <c r="CR195" s="18"/>
      <c r="CS195" s="18"/>
      <c r="CT195" s="18"/>
      <c r="CU195" s="18"/>
      <c r="CV195" s="18"/>
      <c r="CW195" s="18"/>
      <c r="CX195" s="18"/>
      <c r="CY195" s="18"/>
      <c r="CZ195" s="18"/>
      <c r="DA195" s="18"/>
    </row>
    <row r="196" spans="1:105" s="10" customFormat="1" ht="40.5" customHeight="1" x14ac:dyDescent="0.2">
      <c r="A196" s="12" t="s">
        <v>210</v>
      </c>
      <c r="B196" s="12"/>
      <c r="C196" s="12"/>
      <c r="D196" s="12"/>
      <c r="E196" s="12"/>
      <c r="F196" s="12"/>
      <c r="G196" s="12"/>
      <c r="H196" s="17" t="s">
        <v>200</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4" t="s">
        <v>169</v>
      </c>
      <c r="AK196" s="14"/>
      <c r="AL196" s="14"/>
      <c r="AM196" s="14"/>
      <c r="AN196" s="14"/>
      <c r="AO196" s="14"/>
      <c r="AP196" s="14"/>
      <c r="AQ196" s="14"/>
      <c r="AR196" s="14"/>
      <c r="AS196" s="14"/>
      <c r="AT196" s="14"/>
      <c r="AU196" s="14"/>
      <c r="AV196" s="14"/>
      <c r="AW196" s="14"/>
      <c r="AX196" s="14"/>
      <c r="AY196" s="14"/>
      <c r="AZ196" s="16">
        <f>[5]К!$T$115/1000</f>
        <v>0.87434505000000007</v>
      </c>
      <c r="BA196" s="16"/>
      <c r="BB196" s="16"/>
      <c r="BC196" s="16"/>
      <c r="BD196" s="16"/>
      <c r="BE196" s="16"/>
      <c r="BF196" s="16"/>
      <c r="BG196" s="16"/>
      <c r="BH196" s="16"/>
      <c r="BI196" s="16"/>
      <c r="BJ196" s="16"/>
      <c r="BK196" s="16"/>
      <c r="BL196" s="16"/>
      <c r="BM196" s="16"/>
      <c r="BN196" s="16"/>
      <c r="BO196" s="16"/>
      <c r="BP196" s="16"/>
      <c r="BQ196" s="16"/>
      <c r="BR196" s="16"/>
      <c r="BS196" s="16"/>
      <c r="BT196" s="16">
        <f>[5]К!$Z$115/1000</f>
        <v>0.78217546642540703</v>
      </c>
      <c r="BU196" s="16"/>
      <c r="BV196" s="16"/>
      <c r="BW196" s="16"/>
      <c r="BX196" s="16"/>
      <c r="BY196" s="16"/>
      <c r="BZ196" s="16"/>
      <c r="CA196" s="16"/>
      <c r="CB196" s="16"/>
      <c r="CC196" s="16"/>
      <c r="CD196" s="16"/>
      <c r="CE196" s="16"/>
      <c r="CF196" s="16"/>
      <c r="CG196" s="16"/>
      <c r="CH196" s="16"/>
      <c r="CI196" s="16"/>
      <c r="CJ196" s="16"/>
      <c r="CK196" s="18">
        <f>[5]К!$AF$113/1000</f>
        <v>1.5910707575693457</v>
      </c>
      <c r="CL196" s="18"/>
      <c r="CM196" s="18"/>
      <c r="CN196" s="18"/>
      <c r="CO196" s="18"/>
      <c r="CP196" s="18"/>
      <c r="CQ196" s="18"/>
      <c r="CR196" s="18"/>
      <c r="CS196" s="18"/>
      <c r="CT196" s="18"/>
      <c r="CU196" s="18"/>
      <c r="CV196" s="18"/>
      <c r="CW196" s="18"/>
      <c r="CX196" s="18"/>
      <c r="CY196" s="18"/>
      <c r="CZ196" s="18"/>
      <c r="DA196" s="18"/>
    </row>
    <row r="197" spans="1:105" s="10" customFormat="1" ht="40.5" customHeight="1" x14ac:dyDescent="0.2">
      <c r="A197" s="12" t="s">
        <v>211</v>
      </c>
      <c r="B197" s="12"/>
      <c r="C197" s="12"/>
      <c r="D197" s="12"/>
      <c r="E197" s="12"/>
      <c r="F197" s="12"/>
      <c r="G197" s="12"/>
      <c r="H197" s="13" t="s">
        <v>212</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c r="AK197" s="14"/>
      <c r="AL197" s="14"/>
      <c r="AM197" s="14"/>
      <c r="AN197" s="14"/>
      <c r="AO197" s="14"/>
      <c r="AP197" s="14"/>
      <c r="AQ197" s="14"/>
      <c r="AR197" s="14"/>
      <c r="AS197" s="14"/>
      <c r="AT197" s="14"/>
      <c r="AU197" s="14"/>
      <c r="AV197" s="14"/>
      <c r="AW197" s="14"/>
      <c r="AX197" s="14"/>
      <c r="AY197" s="14"/>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row>
    <row r="198" spans="1:105" s="10" customFormat="1" ht="15" customHeight="1" x14ac:dyDescent="0.2">
      <c r="A198" s="12"/>
      <c r="B198" s="12"/>
      <c r="C198" s="12"/>
      <c r="D198" s="12"/>
      <c r="E198" s="12"/>
      <c r="F198" s="12"/>
      <c r="G198" s="12"/>
      <c r="H198" s="17" t="s">
        <v>63</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4"/>
      <c r="AK198" s="14"/>
      <c r="AL198" s="14"/>
      <c r="AM198" s="14"/>
      <c r="AN198" s="14"/>
      <c r="AO198" s="14"/>
      <c r="AP198" s="14"/>
      <c r="AQ198" s="14"/>
      <c r="AR198" s="14"/>
      <c r="AS198" s="14"/>
      <c r="AT198" s="14"/>
      <c r="AU198" s="14"/>
      <c r="AV198" s="14"/>
      <c r="AW198" s="14"/>
      <c r="AX198" s="14"/>
      <c r="AY198" s="14"/>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row>
    <row r="199" spans="1:105" s="10" customFormat="1" ht="27.75" customHeight="1" x14ac:dyDescent="0.2">
      <c r="A199" s="12" t="s">
        <v>213</v>
      </c>
      <c r="B199" s="12"/>
      <c r="C199" s="12"/>
      <c r="D199" s="12"/>
      <c r="E199" s="12"/>
      <c r="F199" s="12"/>
      <c r="G199" s="12"/>
      <c r="H199" s="17" t="s">
        <v>196</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4" t="s">
        <v>169</v>
      </c>
      <c r="AK199" s="14"/>
      <c r="AL199" s="14"/>
      <c r="AM199" s="14"/>
      <c r="AN199" s="14"/>
      <c r="AO199" s="14"/>
      <c r="AP199" s="14"/>
      <c r="AQ199" s="14"/>
      <c r="AR199" s="14"/>
      <c r="AS199" s="14"/>
      <c r="AT199" s="14"/>
      <c r="AU199" s="14"/>
      <c r="AV199" s="14"/>
      <c r="AW199" s="14"/>
      <c r="AX199" s="14"/>
      <c r="AY199" s="14"/>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row>
    <row r="200" spans="1:105" s="10" customFormat="1" ht="27.75" customHeight="1" x14ac:dyDescent="0.2">
      <c r="A200" s="12" t="s">
        <v>214</v>
      </c>
      <c r="B200" s="12"/>
      <c r="C200" s="12"/>
      <c r="D200" s="12"/>
      <c r="E200" s="12"/>
      <c r="F200" s="12"/>
      <c r="G200" s="12"/>
      <c r="H200" s="17" t="s">
        <v>198</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4" t="s">
        <v>169</v>
      </c>
      <c r="AK200" s="14"/>
      <c r="AL200" s="14"/>
      <c r="AM200" s="14"/>
      <c r="AN200" s="14"/>
      <c r="AO200" s="14"/>
      <c r="AP200" s="14"/>
      <c r="AQ200" s="14"/>
      <c r="AR200" s="14"/>
      <c r="AS200" s="14"/>
      <c r="AT200" s="14"/>
      <c r="AU200" s="14"/>
      <c r="AV200" s="14"/>
      <c r="AW200" s="14"/>
      <c r="AX200" s="14"/>
      <c r="AY200" s="14"/>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row>
    <row r="201" spans="1:105" s="10" customFormat="1" ht="40.5" customHeight="1" x14ac:dyDescent="0.2">
      <c r="A201" s="12" t="s">
        <v>215</v>
      </c>
      <c r="B201" s="12"/>
      <c r="C201" s="12"/>
      <c r="D201" s="12"/>
      <c r="E201" s="12"/>
      <c r="F201" s="12"/>
      <c r="G201" s="12"/>
      <c r="H201" s="17" t="s">
        <v>200</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4" t="s">
        <v>169</v>
      </c>
      <c r="AK201" s="14"/>
      <c r="AL201" s="14"/>
      <c r="AM201" s="14"/>
      <c r="AN201" s="14"/>
      <c r="AO201" s="14"/>
      <c r="AP201" s="14"/>
      <c r="AQ201" s="14"/>
      <c r="AR201" s="14"/>
      <c r="AS201" s="14"/>
      <c r="AT201" s="14"/>
      <c r="AU201" s="14"/>
      <c r="AV201" s="14"/>
      <c r="AW201" s="14"/>
      <c r="AX201" s="14"/>
      <c r="AY201" s="14"/>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row>
    <row r="202" spans="1:105" s="10" customFormat="1" ht="15" customHeight="1" x14ac:dyDescent="0.2">
      <c r="A202" s="12" t="s">
        <v>216</v>
      </c>
      <c r="B202" s="12"/>
      <c r="C202" s="12"/>
      <c r="D202" s="12"/>
      <c r="E202" s="12"/>
      <c r="F202" s="12"/>
      <c r="G202" s="12"/>
      <c r="H202" s="13" t="s">
        <v>35</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t="s">
        <v>169</v>
      </c>
      <c r="AK202" s="14"/>
      <c r="AL202" s="14"/>
      <c r="AM202" s="14"/>
      <c r="AN202" s="14"/>
      <c r="AO202" s="14"/>
      <c r="AP202" s="14"/>
      <c r="AQ202" s="14"/>
      <c r="AR202" s="14"/>
      <c r="AS202" s="14"/>
      <c r="AT202" s="14"/>
      <c r="AU202" s="14"/>
      <c r="AV202" s="14"/>
      <c r="AW202" s="14"/>
      <c r="AX202" s="14"/>
      <c r="AY202" s="14"/>
      <c r="AZ202" s="16">
        <f>AZ36/1000</f>
        <v>-5.1312884056856127</v>
      </c>
      <c r="BA202" s="16"/>
      <c r="BB202" s="16"/>
      <c r="BC202" s="16"/>
      <c r="BD202" s="16"/>
      <c r="BE202" s="16"/>
      <c r="BF202" s="16"/>
      <c r="BG202" s="16"/>
      <c r="BH202" s="16"/>
      <c r="BI202" s="16"/>
      <c r="BJ202" s="16"/>
      <c r="BK202" s="16"/>
      <c r="BL202" s="16"/>
      <c r="BM202" s="16"/>
      <c r="BN202" s="16"/>
      <c r="BO202" s="16"/>
      <c r="BP202" s="16"/>
      <c r="BQ202" s="16"/>
      <c r="BR202" s="16"/>
      <c r="BS202" s="16"/>
      <c r="BT202" s="14">
        <v>0</v>
      </c>
      <c r="BU202" s="14"/>
      <c r="BV202" s="14"/>
      <c r="BW202" s="14"/>
      <c r="BX202" s="14"/>
      <c r="BY202" s="14"/>
      <c r="BZ202" s="14"/>
      <c r="CA202" s="14"/>
      <c r="CB202" s="14"/>
      <c r="CC202" s="14"/>
      <c r="CD202" s="14"/>
      <c r="CE202" s="14"/>
      <c r="CF202" s="14"/>
      <c r="CG202" s="14"/>
      <c r="CH202" s="14"/>
      <c r="CI202" s="14"/>
      <c r="CJ202" s="14"/>
      <c r="CK202" s="16">
        <f>([5]К!$AF$112+[1]К!$W$112)/1000</f>
        <v>2.5197484566261084</v>
      </c>
      <c r="CL202" s="16"/>
      <c r="CM202" s="16"/>
      <c r="CN202" s="16"/>
      <c r="CO202" s="16"/>
      <c r="CP202" s="16"/>
      <c r="CQ202" s="16"/>
      <c r="CR202" s="16"/>
      <c r="CS202" s="16"/>
      <c r="CT202" s="16"/>
      <c r="CU202" s="16"/>
      <c r="CV202" s="16"/>
      <c r="CW202" s="16"/>
      <c r="CX202" s="16"/>
      <c r="CY202" s="16"/>
      <c r="CZ202" s="16"/>
      <c r="DA202" s="16"/>
    </row>
    <row r="203" spans="1:105" s="10" customFormat="1" ht="54" customHeight="1" x14ac:dyDescent="0.2">
      <c r="A203" s="12" t="s">
        <v>217</v>
      </c>
      <c r="B203" s="12"/>
      <c r="C203" s="12"/>
      <c r="D203" s="12"/>
      <c r="E203" s="12"/>
      <c r="F203" s="12"/>
      <c r="G203" s="12"/>
      <c r="H203" s="13" t="s">
        <v>218</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t="s">
        <v>156</v>
      </c>
      <c r="AK203" s="14"/>
      <c r="AL203" s="14"/>
      <c r="AM203" s="14"/>
      <c r="AN203" s="14"/>
      <c r="AO203" s="14"/>
      <c r="AP203" s="14"/>
      <c r="AQ203" s="14"/>
      <c r="AR203" s="14"/>
      <c r="AS203" s="14"/>
      <c r="AT203" s="14"/>
      <c r="AU203" s="14"/>
      <c r="AV203" s="14"/>
      <c r="AW203" s="14"/>
      <c r="AX203" s="14"/>
      <c r="AY203" s="14"/>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row>
    <row r="204" spans="1:105" s="10" customFormat="1" ht="80.25" customHeight="1" x14ac:dyDescent="0.2">
      <c r="A204" s="12" t="s">
        <v>219</v>
      </c>
      <c r="B204" s="12"/>
      <c r="C204" s="12"/>
      <c r="D204" s="12"/>
      <c r="E204" s="12"/>
      <c r="F204" s="12"/>
      <c r="G204" s="12"/>
      <c r="H204" s="13" t="s">
        <v>159</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c r="AK204" s="14"/>
      <c r="AL204" s="14"/>
      <c r="AM204" s="14"/>
      <c r="AN204" s="14"/>
      <c r="AO204" s="14"/>
      <c r="AP204" s="14"/>
      <c r="AQ204" s="14"/>
      <c r="AR204" s="14"/>
      <c r="AS204" s="14"/>
      <c r="AT204" s="14"/>
      <c r="AU204" s="14"/>
      <c r="AV204" s="14"/>
      <c r="AW204" s="14"/>
      <c r="AX204" s="14"/>
      <c r="AY204" s="14"/>
      <c r="AZ204" s="15" t="s">
        <v>286</v>
      </c>
      <c r="BA204" s="15"/>
      <c r="BB204" s="15"/>
      <c r="BC204" s="15"/>
      <c r="BD204" s="15"/>
      <c r="BE204" s="15"/>
      <c r="BF204" s="15"/>
      <c r="BG204" s="15"/>
      <c r="BH204" s="15"/>
      <c r="BI204" s="15"/>
      <c r="BJ204" s="15"/>
      <c r="BK204" s="15"/>
      <c r="BL204" s="15"/>
      <c r="BM204" s="15"/>
      <c r="BN204" s="15"/>
      <c r="BO204" s="15"/>
      <c r="BP204" s="15"/>
      <c r="BQ204" s="15"/>
      <c r="BR204" s="15"/>
      <c r="BS204" s="15"/>
      <c r="BT204" s="15" t="s">
        <v>286</v>
      </c>
      <c r="BU204" s="15"/>
      <c r="BV204" s="15"/>
      <c r="BW204" s="15"/>
      <c r="BX204" s="15"/>
      <c r="BY204" s="15"/>
      <c r="BZ204" s="15"/>
      <c r="CA204" s="15"/>
      <c r="CB204" s="15"/>
      <c r="CC204" s="15"/>
      <c r="CD204" s="15"/>
      <c r="CE204" s="15"/>
      <c r="CF204" s="15"/>
      <c r="CG204" s="15"/>
      <c r="CH204" s="15"/>
      <c r="CI204" s="15"/>
      <c r="CJ204" s="15"/>
      <c r="CK204" s="15" t="s">
        <v>286</v>
      </c>
      <c r="CL204" s="15"/>
      <c r="CM204" s="15"/>
      <c r="CN204" s="15"/>
      <c r="CO204" s="15"/>
      <c r="CP204" s="15"/>
      <c r="CQ204" s="15"/>
      <c r="CR204" s="15"/>
      <c r="CS204" s="15"/>
      <c r="CT204" s="15"/>
      <c r="CU204" s="15"/>
      <c r="CV204" s="15"/>
      <c r="CW204" s="15"/>
      <c r="CX204" s="15"/>
      <c r="CY204" s="15"/>
      <c r="CZ204" s="15"/>
      <c r="DA204" s="15"/>
    </row>
  </sheetData>
  <mergeCells count="1046">
    <mergeCell ref="A18:Z18"/>
    <mergeCell ref="AA18:DA18"/>
    <mergeCell ref="A19:W19"/>
    <mergeCell ref="X19:DA19"/>
    <mergeCell ref="A20:W20"/>
    <mergeCell ref="X20:DA20"/>
    <mergeCell ref="A10:DA10"/>
    <mergeCell ref="A12:DA12"/>
    <mergeCell ref="A13:DA13"/>
    <mergeCell ref="A14:DA14"/>
    <mergeCell ref="A15:DA15"/>
    <mergeCell ref="A17:Z17"/>
    <mergeCell ref="AA17:DA17"/>
    <mergeCell ref="A1:DA1"/>
    <mergeCell ref="A2:DA2"/>
    <mergeCell ref="A3:DA3"/>
    <mergeCell ref="A6:DA6"/>
    <mergeCell ref="A8:DA8"/>
    <mergeCell ref="A9:AU9"/>
    <mergeCell ref="AV9:CD9"/>
    <mergeCell ref="CE9:DA9"/>
    <mergeCell ref="A28:DA28"/>
    <mergeCell ref="A30:AI30"/>
    <mergeCell ref="AJ30:AY30"/>
    <mergeCell ref="AZ30:BS30"/>
    <mergeCell ref="BT30:CJ30"/>
    <mergeCell ref="CK30:DA30"/>
    <mergeCell ref="A24:AE24"/>
    <mergeCell ref="AF24:DA24"/>
    <mergeCell ref="A25:Y25"/>
    <mergeCell ref="Z25:DA25"/>
    <mergeCell ref="A26:G26"/>
    <mergeCell ref="H26:DA26"/>
    <mergeCell ref="A21:G21"/>
    <mergeCell ref="H21:DA21"/>
    <mergeCell ref="A22:G22"/>
    <mergeCell ref="H22:DA22"/>
    <mergeCell ref="A23:Y23"/>
    <mergeCell ref="Z23:DA23"/>
    <mergeCell ref="A35:G35"/>
    <mergeCell ref="H35:AI35"/>
    <mergeCell ref="AJ35:AY35"/>
    <mergeCell ref="AZ35:BS35"/>
    <mergeCell ref="BT35:CJ35"/>
    <mergeCell ref="CK35:DA35"/>
    <mergeCell ref="A34:G34"/>
    <mergeCell ref="H34:AI34"/>
    <mergeCell ref="AJ34:AY34"/>
    <mergeCell ref="AZ34:BS34"/>
    <mergeCell ref="BT34:CJ34"/>
    <mergeCell ref="CK34:DA34"/>
    <mergeCell ref="A31:DA31"/>
    <mergeCell ref="A32:G32"/>
    <mergeCell ref="H32:DA32"/>
    <mergeCell ref="A33:G33"/>
    <mergeCell ref="H33:AI33"/>
    <mergeCell ref="AJ33:AY33"/>
    <mergeCell ref="AZ33:BS33"/>
    <mergeCell ref="BT33:CJ33"/>
    <mergeCell ref="CK33:DA33"/>
    <mergeCell ref="A39:G39"/>
    <mergeCell ref="H39:DA39"/>
    <mergeCell ref="A40:G40"/>
    <mergeCell ref="H40:AI40"/>
    <mergeCell ref="AJ40:AY40"/>
    <mergeCell ref="AZ40:BS40"/>
    <mergeCell ref="BT40:CJ40"/>
    <mergeCell ref="CK40:DA40"/>
    <mergeCell ref="A37:G37"/>
    <mergeCell ref="H37:DA37"/>
    <mergeCell ref="A38:G38"/>
    <mergeCell ref="H38:AI38"/>
    <mergeCell ref="AJ38:AY38"/>
    <mergeCell ref="AZ38:BS38"/>
    <mergeCell ref="BT38:CJ38"/>
    <mergeCell ref="CK38:DA38"/>
    <mergeCell ref="A36:G36"/>
    <mergeCell ref="H36:AI36"/>
    <mergeCell ref="AJ36:AY36"/>
    <mergeCell ref="AZ36:BS36"/>
    <mergeCell ref="BT36:CJ36"/>
    <mergeCell ref="CK36:DA36"/>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6:G46"/>
    <mergeCell ref="H46:AI46"/>
    <mergeCell ref="AJ46:AY46"/>
    <mergeCell ref="AZ46:DA46"/>
    <mergeCell ref="A47:G47"/>
    <mergeCell ref="H47:AI47"/>
    <mergeCell ref="AJ47:AY47"/>
    <mergeCell ref="AZ47:BS47"/>
    <mergeCell ref="BT47:CJ47"/>
    <mergeCell ref="CK47:DA47"/>
    <mergeCell ref="A45:G45"/>
    <mergeCell ref="H45:AI45"/>
    <mergeCell ref="AJ45:AY45"/>
    <mergeCell ref="AZ45:BS45"/>
    <mergeCell ref="BT45:CJ45"/>
    <mergeCell ref="CK45:DA45"/>
    <mergeCell ref="A44:G44"/>
    <mergeCell ref="H44:AI44"/>
    <mergeCell ref="AJ44:AY44"/>
    <mergeCell ref="AZ44:BS44"/>
    <mergeCell ref="BT44:CJ44"/>
    <mergeCell ref="CK44:DA44"/>
    <mergeCell ref="A51:G51"/>
    <mergeCell ref="H51:AI51"/>
    <mergeCell ref="AJ51:AY51"/>
    <mergeCell ref="AZ51:BS51"/>
    <mergeCell ref="BT51:CJ51"/>
    <mergeCell ref="CK51:DA51"/>
    <mergeCell ref="A50:G50"/>
    <mergeCell ref="H50:AI50"/>
    <mergeCell ref="AJ50:AY50"/>
    <mergeCell ref="AZ50:BS50"/>
    <mergeCell ref="BT50:CJ50"/>
    <mergeCell ref="CK50:DA50"/>
    <mergeCell ref="A48:G48"/>
    <mergeCell ref="H48:DA48"/>
    <mergeCell ref="A49:G49"/>
    <mergeCell ref="H49:AI49"/>
    <mergeCell ref="AJ49:AY49"/>
    <mergeCell ref="AZ49:BS49"/>
    <mergeCell ref="BT49:CJ49"/>
    <mergeCell ref="CK49:DA49"/>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60:G60"/>
    <mergeCell ref="H60:DA60"/>
    <mergeCell ref="A61:G61"/>
    <mergeCell ref="H61:AI61"/>
    <mergeCell ref="AJ61:AY61"/>
    <mergeCell ref="AZ61:BS61"/>
    <mergeCell ref="BT61:CJ61"/>
    <mergeCell ref="CK61:DA61"/>
    <mergeCell ref="A59:G59"/>
    <mergeCell ref="H59:AI59"/>
    <mergeCell ref="AJ59:AY59"/>
    <mergeCell ref="AZ59:BS59"/>
    <mergeCell ref="BT59:CJ59"/>
    <mergeCell ref="CK59:DA59"/>
    <mergeCell ref="A58:G58"/>
    <mergeCell ref="H58:AI58"/>
    <mergeCell ref="AJ58:AY58"/>
    <mergeCell ref="AZ58:BS58"/>
    <mergeCell ref="BT58:CJ58"/>
    <mergeCell ref="CK58:DA58"/>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8:G68"/>
    <mergeCell ref="H68:AI68"/>
    <mergeCell ref="AJ68:AY68"/>
    <mergeCell ref="AZ68:BS68"/>
    <mergeCell ref="BT68:CJ68"/>
    <mergeCell ref="CK68:DA68"/>
    <mergeCell ref="A66:DA66"/>
    <mergeCell ref="A67:G67"/>
    <mergeCell ref="H67:AI67"/>
    <mergeCell ref="AJ67:AY67"/>
    <mergeCell ref="AZ67:BS67"/>
    <mergeCell ref="BT67:CJ67"/>
    <mergeCell ref="CK67:DA67"/>
    <mergeCell ref="A65:G65"/>
    <mergeCell ref="H65:AI65"/>
    <mergeCell ref="AJ65:AY65"/>
    <mergeCell ref="AZ65:BS65"/>
    <mergeCell ref="BT65:CJ65"/>
    <mergeCell ref="CK65:DA65"/>
    <mergeCell ref="A71:G71"/>
    <mergeCell ref="H71:AI71"/>
    <mergeCell ref="AJ71:AY71"/>
    <mergeCell ref="AZ71:BS71"/>
    <mergeCell ref="BT71:CJ71"/>
    <mergeCell ref="CK71:DA71"/>
    <mergeCell ref="A70:G70"/>
    <mergeCell ref="H70:AI70"/>
    <mergeCell ref="AJ70:AY70"/>
    <mergeCell ref="AZ70:BS70"/>
    <mergeCell ref="BT70:CJ70"/>
    <mergeCell ref="CK70:DA70"/>
    <mergeCell ref="A69:G69"/>
    <mergeCell ref="H69:AI69"/>
    <mergeCell ref="AJ69:AY69"/>
    <mergeCell ref="AZ69:BS69"/>
    <mergeCell ref="BT69:CJ69"/>
    <mergeCell ref="CK69:DA69"/>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62:G162"/>
    <mergeCell ref="H162:AI162"/>
    <mergeCell ref="AJ162:AY162"/>
    <mergeCell ref="AZ162:BS162"/>
    <mergeCell ref="BT162:CJ162"/>
    <mergeCell ref="CK162:DA162"/>
    <mergeCell ref="A161:G161"/>
    <mergeCell ref="H161:AI161"/>
    <mergeCell ref="AJ161:AY161"/>
    <mergeCell ref="AZ161:BS161"/>
    <mergeCell ref="BT161:CJ161"/>
    <mergeCell ref="CK161:DA161"/>
    <mergeCell ref="A159:DA159"/>
    <mergeCell ref="A160:G160"/>
    <mergeCell ref="H160:AI160"/>
    <mergeCell ref="AJ160:AY160"/>
    <mergeCell ref="AZ160:BS160"/>
    <mergeCell ref="BT160:CJ160"/>
    <mergeCell ref="CK160:DA160"/>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3:G163"/>
    <mergeCell ref="H163:AI163"/>
    <mergeCell ref="AJ163:AY163"/>
    <mergeCell ref="AZ163:BS163"/>
    <mergeCell ref="BT163:CJ163"/>
    <mergeCell ref="CK163:DA163"/>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s>
  <hyperlinks>
    <hyperlink ref="AF24"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7"/>
  <sheetViews>
    <sheetView tabSelected="1" view="pageBreakPreview" zoomScale="110" zoomScaleNormal="100" zoomScaleSheetLayoutView="110" workbookViewId="0">
      <selection activeCell="BI23" sqref="BI23:BQ23"/>
    </sheetView>
  </sheetViews>
  <sheetFormatPr defaultColWidth="0.85546875" defaultRowHeight="15.75" x14ac:dyDescent="0.2"/>
  <cols>
    <col min="1" max="6" width="0.85546875" style="8"/>
    <col min="7" max="69" width="0.85546875" style="2"/>
    <col min="70" max="70" width="0.85546875" style="2" customWidth="1"/>
    <col min="71" max="73" width="0.85546875" style="2"/>
    <col min="74" max="74" width="0.85546875" style="2" customWidth="1"/>
    <col min="75" max="86" width="0.85546875" style="2"/>
    <col min="87" max="88" width="0.85546875" style="2" customWidth="1"/>
    <col min="89" max="16384" width="0.85546875" style="2"/>
  </cols>
  <sheetData>
    <row r="1" spans="1:105" x14ac:dyDescent="0.2">
      <c r="B1" s="49" t="s">
        <v>220</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6"/>
    </row>
    <row r="3" spans="1:105" s="9" customFormat="1" ht="45.75" customHeight="1" x14ac:dyDescent="0.2">
      <c r="A3" s="24" t="s">
        <v>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t="s">
        <v>1</v>
      </c>
      <c r="AK3" s="24"/>
      <c r="AL3" s="24"/>
      <c r="AM3" s="24"/>
      <c r="AN3" s="24"/>
      <c r="AO3" s="24"/>
      <c r="AP3" s="24"/>
      <c r="AQ3" s="24"/>
      <c r="AR3" s="24"/>
      <c r="AS3" s="24"/>
      <c r="AT3" s="24"/>
      <c r="AU3" s="24"/>
      <c r="AV3" s="24"/>
      <c r="AW3" s="24"/>
      <c r="AX3" s="24"/>
      <c r="AY3" s="24"/>
      <c r="AZ3" s="24" t="s">
        <v>2</v>
      </c>
      <c r="BA3" s="24"/>
      <c r="BB3" s="24"/>
      <c r="BC3" s="24"/>
      <c r="BD3" s="24"/>
      <c r="BE3" s="24"/>
      <c r="BF3" s="24"/>
      <c r="BG3" s="24"/>
      <c r="BH3" s="24"/>
      <c r="BI3" s="24"/>
      <c r="BJ3" s="24"/>
      <c r="BK3" s="24"/>
      <c r="BL3" s="24"/>
      <c r="BM3" s="24"/>
      <c r="BN3" s="24"/>
      <c r="BO3" s="24"/>
      <c r="BP3" s="24"/>
      <c r="BQ3" s="24"/>
      <c r="BR3" s="24" t="s">
        <v>287</v>
      </c>
      <c r="BS3" s="24"/>
      <c r="BT3" s="24"/>
      <c r="BU3" s="24"/>
      <c r="BV3" s="24"/>
      <c r="BW3" s="24"/>
      <c r="BX3" s="24"/>
      <c r="BY3" s="24"/>
      <c r="BZ3" s="24"/>
      <c r="CA3" s="24"/>
      <c r="CB3" s="24"/>
      <c r="CC3" s="24"/>
      <c r="CD3" s="24"/>
      <c r="CE3" s="24"/>
      <c r="CF3" s="24"/>
      <c r="CG3" s="24"/>
      <c r="CH3" s="24"/>
      <c r="CI3" s="24"/>
      <c r="CJ3" s="24" t="s">
        <v>3</v>
      </c>
      <c r="CK3" s="24"/>
      <c r="CL3" s="24"/>
      <c r="CM3" s="24"/>
      <c r="CN3" s="24"/>
      <c r="CO3" s="24"/>
      <c r="CP3" s="24"/>
      <c r="CQ3" s="24"/>
      <c r="CR3" s="24"/>
      <c r="CS3" s="24"/>
      <c r="CT3" s="24"/>
      <c r="CU3" s="24"/>
      <c r="CV3" s="24"/>
      <c r="CW3" s="24"/>
      <c r="CX3" s="24"/>
      <c r="CY3" s="24"/>
      <c r="CZ3" s="24"/>
      <c r="DA3" s="24"/>
    </row>
    <row r="4" spans="1:105" s="9" customFormat="1" ht="36"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t="s">
        <v>221</v>
      </c>
      <c r="BA4" s="24"/>
      <c r="BB4" s="24"/>
      <c r="BC4" s="24"/>
      <c r="BD4" s="24"/>
      <c r="BE4" s="24"/>
      <c r="BF4" s="24"/>
      <c r="BG4" s="24"/>
      <c r="BH4" s="24"/>
      <c r="BI4" s="24" t="s">
        <v>222</v>
      </c>
      <c r="BJ4" s="24"/>
      <c r="BK4" s="24"/>
      <c r="BL4" s="24"/>
      <c r="BM4" s="24"/>
      <c r="BN4" s="24"/>
      <c r="BO4" s="24"/>
      <c r="BP4" s="24"/>
      <c r="BQ4" s="24"/>
      <c r="BR4" s="24" t="s">
        <v>221</v>
      </c>
      <c r="BS4" s="24"/>
      <c r="BT4" s="24"/>
      <c r="BU4" s="24"/>
      <c r="BV4" s="24"/>
      <c r="BW4" s="24"/>
      <c r="BX4" s="24"/>
      <c r="BY4" s="24"/>
      <c r="BZ4" s="24"/>
      <c r="CA4" s="24" t="s">
        <v>222</v>
      </c>
      <c r="CB4" s="24"/>
      <c r="CC4" s="24"/>
      <c r="CD4" s="24"/>
      <c r="CE4" s="24"/>
      <c r="CF4" s="24"/>
      <c r="CG4" s="24"/>
      <c r="CH4" s="24"/>
      <c r="CI4" s="24"/>
      <c r="CJ4" s="24" t="s">
        <v>221</v>
      </c>
      <c r="CK4" s="24"/>
      <c r="CL4" s="24"/>
      <c r="CM4" s="24"/>
      <c r="CN4" s="24"/>
      <c r="CO4" s="24"/>
      <c r="CP4" s="24"/>
      <c r="CQ4" s="24"/>
      <c r="CR4" s="24"/>
      <c r="CS4" s="24" t="s">
        <v>222</v>
      </c>
      <c r="CT4" s="24"/>
      <c r="CU4" s="24"/>
      <c r="CV4" s="24"/>
      <c r="CW4" s="24"/>
      <c r="CX4" s="24"/>
      <c r="CY4" s="24"/>
      <c r="CZ4" s="24"/>
      <c r="DA4" s="24"/>
    </row>
    <row r="5" spans="1:105" s="1" customFormat="1" ht="19.5" customHeight="1" x14ac:dyDescent="0.2">
      <c r="A5" s="70" t="s">
        <v>25</v>
      </c>
      <c r="B5" s="70"/>
      <c r="C5" s="70"/>
      <c r="D5" s="70"/>
      <c r="E5" s="70"/>
      <c r="F5" s="70"/>
      <c r="G5" s="71" t="s">
        <v>224</v>
      </c>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3"/>
    </row>
    <row r="6" spans="1:105" s="1" customFormat="1" ht="40.5" customHeight="1" x14ac:dyDescent="0.2">
      <c r="A6" s="70" t="s">
        <v>27</v>
      </c>
      <c r="B6" s="70"/>
      <c r="C6" s="70"/>
      <c r="D6" s="70"/>
      <c r="E6" s="70"/>
      <c r="F6" s="70"/>
      <c r="G6" s="17" t="s">
        <v>225</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4"/>
      <c r="AK6" s="24"/>
      <c r="AL6" s="24"/>
      <c r="AM6" s="24"/>
      <c r="AN6" s="24"/>
      <c r="AO6" s="24"/>
      <c r="AP6" s="24"/>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7" spans="1:105" s="1" customFormat="1" ht="206.25" customHeight="1" x14ac:dyDescent="0.2">
      <c r="A7" s="70"/>
      <c r="B7" s="70"/>
      <c r="C7" s="70"/>
      <c r="D7" s="70"/>
      <c r="E7" s="70"/>
      <c r="F7" s="70"/>
      <c r="G7" s="17" t="s">
        <v>227</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24" t="s">
        <v>226</v>
      </c>
      <c r="AK7" s="24"/>
      <c r="AL7" s="24"/>
      <c r="AM7" s="24"/>
      <c r="AN7" s="24"/>
      <c r="AO7" s="24"/>
      <c r="AP7" s="24"/>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row>
    <row r="8" spans="1:105" s="1" customFormat="1" ht="216" customHeight="1" x14ac:dyDescent="0.2">
      <c r="A8" s="70"/>
      <c r="B8" s="70"/>
      <c r="C8" s="70"/>
      <c r="D8" s="70"/>
      <c r="E8" s="70"/>
      <c r="F8" s="70"/>
      <c r="G8" s="17" t="s">
        <v>229</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24" t="s">
        <v>228</v>
      </c>
      <c r="AK8" s="24"/>
      <c r="AL8" s="24"/>
      <c r="AM8" s="24"/>
      <c r="AN8" s="24"/>
      <c r="AO8" s="24"/>
      <c r="AP8" s="24"/>
      <c r="AQ8" s="24"/>
      <c r="AR8" s="24"/>
      <c r="AS8" s="24"/>
      <c r="AT8" s="24"/>
      <c r="AU8" s="24"/>
      <c r="AV8" s="24"/>
      <c r="AW8" s="24"/>
      <c r="AX8" s="24"/>
      <c r="AY8" s="2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s="1" customFormat="1" ht="27" customHeight="1" x14ac:dyDescent="0.2">
      <c r="A9" s="70" t="s">
        <v>30</v>
      </c>
      <c r="B9" s="70"/>
      <c r="C9" s="70"/>
      <c r="D9" s="70"/>
      <c r="E9" s="70"/>
      <c r="F9" s="70"/>
      <c r="G9" s="17" t="s">
        <v>230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24"/>
      <c r="AK9" s="24"/>
      <c r="AL9" s="24"/>
      <c r="AM9" s="24"/>
      <c r="AN9" s="24"/>
      <c r="AO9" s="24"/>
      <c r="AP9" s="24"/>
      <c r="AQ9" s="24"/>
      <c r="AR9" s="24"/>
      <c r="AS9" s="24"/>
      <c r="AT9" s="24"/>
      <c r="AU9" s="24"/>
      <c r="AV9" s="24"/>
      <c r="AW9" s="24"/>
      <c r="AX9" s="24"/>
      <c r="AY9" s="2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s="1" customFormat="1" ht="15" customHeight="1" x14ac:dyDescent="0.2">
      <c r="A10" s="70"/>
      <c r="B10" s="70"/>
      <c r="C10" s="70"/>
      <c r="D10" s="70"/>
      <c r="E10" s="70"/>
      <c r="F10" s="70"/>
      <c r="G10" s="17" t="s">
        <v>231</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24"/>
      <c r="AK10" s="24"/>
      <c r="AL10" s="24"/>
      <c r="AM10" s="24"/>
      <c r="AN10" s="24"/>
      <c r="AO10" s="24"/>
      <c r="AP10" s="24"/>
      <c r="AQ10" s="24"/>
      <c r="AR10" s="24"/>
      <c r="AS10" s="24"/>
      <c r="AT10" s="24"/>
      <c r="AU10" s="24"/>
      <c r="AV10" s="24"/>
      <c r="AW10" s="24"/>
      <c r="AX10" s="24"/>
      <c r="AY10" s="2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s="1" customFormat="1" ht="21.75" customHeight="1" x14ac:dyDescent="0.2">
      <c r="A11" s="70"/>
      <c r="B11" s="70"/>
      <c r="C11" s="70"/>
      <c r="D11" s="70"/>
      <c r="E11" s="70"/>
      <c r="F11" s="70"/>
      <c r="G11" s="17" t="s">
        <v>232</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24" t="s">
        <v>226</v>
      </c>
      <c r="AK11" s="24"/>
      <c r="AL11" s="24"/>
      <c r="AM11" s="24"/>
      <c r="AN11" s="24"/>
      <c r="AO11" s="24"/>
      <c r="AP11" s="24"/>
      <c r="AQ11" s="24"/>
      <c r="AR11" s="24"/>
      <c r="AS11" s="24"/>
      <c r="AT11" s="24"/>
      <c r="AU11" s="24"/>
      <c r="AV11" s="24"/>
      <c r="AW11" s="24"/>
      <c r="AX11" s="24"/>
      <c r="AY11" s="2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1:105" s="1" customFormat="1" ht="35.25" customHeight="1" x14ac:dyDescent="0.2">
      <c r="A12" s="70"/>
      <c r="B12" s="70"/>
      <c r="C12" s="70"/>
      <c r="D12" s="70"/>
      <c r="E12" s="70"/>
      <c r="F12" s="70"/>
      <c r="G12" s="17" t="s">
        <v>233</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24" t="s">
        <v>228</v>
      </c>
      <c r="AK12" s="24"/>
      <c r="AL12" s="24"/>
      <c r="AM12" s="24"/>
      <c r="AN12" s="24"/>
      <c r="AO12" s="24"/>
      <c r="AP12" s="24"/>
      <c r="AQ12" s="24"/>
      <c r="AR12" s="24"/>
      <c r="AS12" s="24"/>
      <c r="AT12" s="24"/>
      <c r="AU12" s="24"/>
      <c r="AV12" s="24"/>
      <c r="AW12" s="24"/>
      <c r="AX12" s="24"/>
      <c r="AY12" s="2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3" spans="1:105" s="1" customFormat="1" ht="15" customHeight="1" x14ac:dyDescent="0.2">
      <c r="A13" s="70"/>
      <c r="B13" s="70"/>
      <c r="C13" s="70"/>
      <c r="D13" s="70"/>
      <c r="E13" s="70"/>
      <c r="F13" s="70"/>
      <c r="G13" s="17" t="s">
        <v>234</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24" t="s">
        <v>228</v>
      </c>
      <c r="AK13" s="24"/>
      <c r="AL13" s="24"/>
      <c r="AM13" s="24"/>
      <c r="AN13" s="24"/>
      <c r="AO13" s="24"/>
      <c r="AP13" s="24"/>
      <c r="AQ13" s="24"/>
      <c r="AR13" s="24"/>
      <c r="AS13" s="24"/>
      <c r="AT13" s="24"/>
      <c r="AU13" s="24"/>
      <c r="AV13" s="24"/>
      <c r="AW13" s="24"/>
      <c r="AX13" s="24"/>
      <c r="AY13" s="2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s="1" customFormat="1" ht="27.75" customHeight="1" x14ac:dyDescent="0.2">
      <c r="A14" s="70" t="s">
        <v>36</v>
      </c>
      <c r="B14" s="70"/>
      <c r="C14" s="70"/>
      <c r="D14" s="70"/>
      <c r="E14" s="70"/>
      <c r="F14" s="70"/>
      <c r="G14" s="17" t="s">
        <v>267</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24" t="s">
        <v>228</v>
      </c>
      <c r="AK14" s="24"/>
      <c r="AL14" s="24"/>
      <c r="AM14" s="24"/>
      <c r="AN14" s="24"/>
      <c r="AO14" s="24"/>
      <c r="AP14" s="24"/>
      <c r="AQ14" s="24"/>
      <c r="AR14" s="24"/>
      <c r="AS14" s="24"/>
      <c r="AT14" s="24"/>
      <c r="AU14" s="24"/>
      <c r="AV14" s="24"/>
      <c r="AW14" s="24"/>
      <c r="AX14" s="24"/>
      <c r="AY14" s="2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row>
    <row r="15" spans="1:105" s="1" customFormat="1" ht="27.75" customHeight="1" x14ac:dyDescent="0.2">
      <c r="A15" s="70" t="s">
        <v>41</v>
      </c>
      <c r="B15" s="70"/>
      <c r="C15" s="70"/>
      <c r="D15" s="70"/>
      <c r="E15" s="70"/>
      <c r="F15" s="70"/>
      <c r="G15" s="17" t="s">
        <v>235</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24"/>
      <c r="AK15" s="24"/>
      <c r="AL15" s="24"/>
      <c r="AM15" s="24"/>
      <c r="AN15" s="24"/>
      <c r="AO15" s="24"/>
      <c r="AP15" s="24"/>
      <c r="AQ15" s="24"/>
      <c r="AR15" s="24"/>
      <c r="AS15" s="24"/>
      <c r="AT15" s="24"/>
      <c r="AU15" s="24"/>
      <c r="AV15" s="24"/>
      <c r="AW15" s="24"/>
      <c r="AX15" s="24"/>
      <c r="AY15" s="2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s="1" customFormat="1" ht="39.75" customHeight="1" x14ac:dyDescent="0.2">
      <c r="A16" s="70" t="s">
        <v>43</v>
      </c>
      <c r="B16" s="70"/>
      <c r="C16" s="70"/>
      <c r="D16" s="70"/>
      <c r="E16" s="70"/>
      <c r="F16" s="70"/>
      <c r="G16" s="17" t="s">
        <v>236</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24" t="s">
        <v>228</v>
      </c>
      <c r="AK16" s="24"/>
      <c r="AL16" s="24"/>
      <c r="AM16" s="24"/>
      <c r="AN16" s="24"/>
      <c r="AO16" s="24"/>
      <c r="AP16" s="24"/>
      <c r="AQ16" s="24"/>
      <c r="AR16" s="24"/>
      <c r="AS16" s="24"/>
      <c r="AT16" s="24"/>
      <c r="AU16" s="24"/>
      <c r="AV16" s="24"/>
      <c r="AW16" s="24"/>
      <c r="AX16" s="24"/>
      <c r="AY16" s="24"/>
      <c r="AZ16" s="21">
        <f>BI16</f>
        <v>60.266547456064373</v>
      </c>
      <c r="BA16" s="21"/>
      <c r="BB16" s="21"/>
      <c r="BC16" s="21"/>
      <c r="BD16" s="21"/>
      <c r="BE16" s="21"/>
      <c r="BF16" s="21"/>
      <c r="BG16" s="21"/>
      <c r="BH16" s="21"/>
      <c r="BI16" s="21">
        <f>927.51/15.39013</f>
        <v>60.266547456064373</v>
      </c>
      <c r="BJ16" s="21"/>
      <c r="BK16" s="21"/>
      <c r="BL16" s="21"/>
      <c r="BM16" s="21"/>
      <c r="BN16" s="21"/>
      <c r="BO16" s="21"/>
      <c r="BP16" s="21"/>
      <c r="BQ16" s="21"/>
      <c r="BR16" s="21">
        <f>920.68/14.5255</f>
        <v>63.383704519637881</v>
      </c>
      <c r="BS16" s="21"/>
      <c r="BT16" s="21"/>
      <c r="BU16" s="21"/>
      <c r="BV16" s="21"/>
      <c r="BW16" s="21"/>
      <c r="BX16" s="21"/>
      <c r="BY16" s="21"/>
      <c r="BZ16" s="21"/>
      <c r="CA16" s="21">
        <f>BR16</f>
        <v>63.383704519637881</v>
      </c>
      <c r="CB16" s="14"/>
      <c r="CC16" s="14"/>
      <c r="CD16" s="14"/>
      <c r="CE16" s="14"/>
      <c r="CF16" s="14"/>
      <c r="CG16" s="14"/>
      <c r="CH16" s="14"/>
      <c r="CI16" s="14"/>
      <c r="CJ16" s="21">
        <f>[1]Сбыт.надб.!$D$58*1000</f>
        <v>180.44238654531742</v>
      </c>
      <c r="CK16" s="21"/>
      <c r="CL16" s="21"/>
      <c r="CM16" s="21"/>
      <c r="CN16" s="21"/>
      <c r="CO16" s="21"/>
      <c r="CP16" s="21"/>
      <c r="CQ16" s="21"/>
      <c r="CR16" s="21"/>
      <c r="CS16" s="21">
        <f>CJ16</f>
        <v>180.44238654531742</v>
      </c>
      <c r="CT16" s="14"/>
      <c r="CU16" s="14"/>
      <c r="CV16" s="14"/>
      <c r="CW16" s="14"/>
      <c r="CX16" s="14"/>
      <c r="CY16" s="14"/>
      <c r="CZ16" s="14"/>
      <c r="DA16" s="14"/>
    </row>
    <row r="17" spans="1:105" s="1" customFormat="1" ht="60" customHeight="1" x14ac:dyDescent="0.2">
      <c r="A17" s="70" t="s">
        <v>46</v>
      </c>
      <c r="B17" s="70"/>
      <c r="C17" s="70"/>
      <c r="D17" s="70"/>
      <c r="E17" s="70"/>
      <c r="F17" s="70"/>
      <c r="G17" s="17" t="s">
        <v>237</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24" t="s">
        <v>228</v>
      </c>
      <c r="AK17" s="24"/>
      <c r="AL17" s="24"/>
      <c r="AM17" s="24"/>
      <c r="AN17" s="24"/>
      <c r="AO17" s="24"/>
      <c r="AP17" s="24"/>
      <c r="AQ17" s="24"/>
      <c r="AR17" s="24"/>
      <c r="AS17" s="24"/>
      <c r="AT17" s="24"/>
      <c r="AU17" s="24"/>
      <c r="AV17" s="24"/>
      <c r="AW17" s="24"/>
      <c r="AX17" s="24"/>
      <c r="AY17" s="2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row>
    <row r="18" spans="1:105" s="1" customFormat="1" ht="27.75" customHeight="1" x14ac:dyDescent="0.2">
      <c r="A18" s="70" t="s">
        <v>49</v>
      </c>
      <c r="B18" s="70"/>
      <c r="C18" s="70"/>
      <c r="D18" s="70"/>
      <c r="E18" s="70"/>
      <c r="F18" s="70"/>
      <c r="G18" s="17" t="s">
        <v>238</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24" t="s">
        <v>228</v>
      </c>
      <c r="AK18" s="24"/>
      <c r="AL18" s="24"/>
      <c r="AM18" s="24"/>
      <c r="AN18" s="24"/>
      <c r="AO18" s="24"/>
      <c r="AP18" s="24"/>
      <c r="AQ18" s="24"/>
      <c r="AR18" s="24"/>
      <c r="AS18" s="24"/>
      <c r="AT18" s="24"/>
      <c r="AU18" s="24"/>
      <c r="AV18" s="24"/>
      <c r="AW18" s="24"/>
      <c r="AX18" s="24"/>
      <c r="AY18" s="2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19" spans="1:105" s="1" customFormat="1" ht="15" customHeight="1" x14ac:dyDescent="0.2">
      <c r="A19" s="70"/>
      <c r="B19" s="70"/>
      <c r="C19" s="70"/>
      <c r="D19" s="70"/>
      <c r="E19" s="70"/>
      <c r="F19" s="70"/>
      <c r="G19" s="17" t="s">
        <v>127</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24" t="s">
        <v>228</v>
      </c>
      <c r="AK19" s="24"/>
      <c r="AL19" s="24"/>
      <c r="AM19" s="24"/>
      <c r="AN19" s="24"/>
      <c r="AO19" s="24"/>
      <c r="AP19" s="24"/>
      <c r="AQ19" s="24"/>
      <c r="AR19" s="24"/>
      <c r="AS19" s="24"/>
      <c r="AT19" s="24"/>
      <c r="AU19" s="24"/>
      <c r="AV19" s="24"/>
      <c r="AW19" s="24"/>
      <c r="AX19" s="24"/>
      <c r="AY19" s="2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row>
    <row r="20" spans="1:105" s="1" customFormat="1" ht="15" customHeight="1" x14ac:dyDescent="0.2">
      <c r="A20" s="70"/>
      <c r="B20" s="70"/>
      <c r="C20" s="70"/>
      <c r="D20" s="70"/>
      <c r="E20" s="70"/>
      <c r="F20" s="70"/>
      <c r="G20" s="17" t="s">
        <v>128</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4" t="s">
        <v>228</v>
      </c>
      <c r="AK20" s="24"/>
      <c r="AL20" s="24"/>
      <c r="AM20" s="24"/>
      <c r="AN20" s="24"/>
      <c r="AO20" s="24"/>
      <c r="AP20" s="24"/>
      <c r="AQ20" s="24"/>
      <c r="AR20" s="24"/>
      <c r="AS20" s="24"/>
      <c r="AT20" s="24"/>
      <c r="AU20" s="24"/>
      <c r="AV20" s="24"/>
      <c r="AW20" s="24"/>
      <c r="AX20" s="24"/>
      <c r="AY20" s="2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row>
    <row r="21" spans="1:105" s="1" customFormat="1" ht="15" customHeight="1" x14ac:dyDescent="0.2">
      <c r="A21" s="70"/>
      <c r="B21" s="70"/>
      <c r="C21" s="70"/>
      <c r="D21" s="70"/>
      <c r="E21" s="70"/>
      <c r="F21" s="70"/>
      <c r="G21" s="17" t="s">
        <v>129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24" t="s">
        <v>228</v>
      </c>
      <c r="AK21" s="24"/>
      <c r="AL21" s="24"/>
      <c r="AM21" s="24"/>
      <c r="AN21" s="24"/>
      <c r="AO21" s="24"/>
      <c r="AP21" s="24"/>
      <c r="AQ21" s="24"/>
      <c r="AR21" s="24"/>
      <c r="AS21" s="24"/>
      <c r="AT21" s="24"/>
      <c r="AU21" s="24"/>
      <c r="AV21" s="24"/>
      <c r="AW21" s="24"/>
      <c r="AX21" s="24"/>
      <c r="AY21" s="2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row>
    <row r="22" spans="1:105" s="1" customFormat="1" ht="15" customHeight="1" x14ac:dyDescent="0.2">
      <c r="A22" s="70" t="s">
        <v>60</v>
      </c>
      <c r="B22" s="70"/>
      <c r="C22" s="70"/>
      <c r="D22" s="70"/>
      <c r="E22" s="70"/>
      <c r="F22" s="70"/>
      <c r="G22" s="17" t="s">
        <v>239</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24"/>
      <c r="AK22" s="24"/>
      <c r="AL22" s="24"/>
      <c r="AM22" s="24"/>
      <c r="AN22" s="24"/>
      <c r="AO22" s="24"/>
      <c r="AP22" s="24"/>
      <c r="AQ22" s="24"/>
      <c r="AR22" s="24"/>
      <c r="AS22" s="24"/>
      <c r="AT22" s="24"/>
      <c r="AU22" s="24"/>
      <c r="AV22" s="24"/>
      <c r="AW22" s="24"/>
      <c r="AX22" s="24"/>
      <c r="AY22" s="2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row>
    <row r="23" spans="1:105" s="1" customFormat="1" ht="21" customHeight="1" x14ac:dyDescent="0.2">
      <c r="A23" s="70" t="s">
        <v>62</v>
      </c>
      <c r="B23" s="70"/>
      <c r="C23" s="70"/>
      <c r="D23" s="70"/>
      <c r="E23" s="70"/>
      <c r="F23" s="70"/>
      <c r="G23" s="17" t="s">
        <v>240</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24" t="s">
        <v>266</v>
      </c>
      <c r="AK23" s="24"/>
      <c r="AL23" s="24"/>
      <c r="AM23" s="24"/>
      <c r="AN23" s="24"/>
      <c r="AO23" s="24"/>
      <c r="AP23" s="24"/>
      <c r="AQ23" s="24"/>
      <c r="AR23" s="24"/>
      <c r="AS23" s="24"/>
      <c r="AT23" s="24"/>
      <c r="AU23" s="24"/>
      <c r="AV23" s="24"/>
      <c r="AW23" s="24"/>
      <c r="AX23" s="24"/>
      <c r="AY23" s="24"/>
      <c r="AZ23" s="33">
        <f>[1]К!$H$120*1000</f>
        <v>3852.2515070555278</v>
      </c>
      <c r="BA23" s="33"/>
      <c r="BB23" s="33"/>
      <c r="BC23" s="33"/>
      <c r="BD23" s="33"/>
      <c r="BE23" s="33"/>
      <c r="BF23" s="33"/>
      <c r="BG23" s="33"/>
      <c r="BH23" s="33"/>
      <c r="BI23" s="33">
        <f>AZ23</f>
        <v>3852.2515070555278</v>
      </c>
      <c r="BJ23" s="29"/>
      <c r="BK23" s="29"/>
      <c r="BL23" s="29"/>
      <c r="BM23" s="29"/>
      <c r="BN23" s="29"/>
      <c r="BO23" s="29"/>
      <c r="BP23" s="29"/>
      <c r="BQ23" s="29"/>
      <c r="BR23" s="20">
        <f>[1]К!$L$120*1000</f>
        <v>4175.6117618013768</v>
      </c>
      <c r="BS23" s="14"/>
      <c r="BT23" s="14"/>
      <c r="BU23" s="14"/>
      <c r="BV23" s="14"/>
      <c r="BW23" s="14"/>
      <c r="BX23" s="14"/>
      <c r="BY23" s="14"/>
      <c r="BZ23" s="14"/>
      <c r="CA23" s="20">
        <f>BR23</f>
        <v>4175.6117618013768</v>
      </c>
      <c r="CB23" s="14"/>
      <c r="CC23" s="14"/>
      <c r="CD23" s="14"/>
      <c r="CE23" s="14"/>
      <c r="CF23" s="14"/>
      <c r="CG23" s="14"/>
      <c r="CH23" s="14"/>
      <c r="CI23" s="14"/>
      <c r="CJ23" s="20">
        <f>[1]К!$V$120*1000</f>
        <v>5077.7287667985984</v>
      </c>
      <c r="CK23" s="14"/>
      <c r="CL23" s="14"/>
      <c r="CM23" s="14"/>
      <c r="CN23" s="14"/>
      <c r="CO23" s="14"/>
      <c r="CP23" s="14"/>
      <c r="CQ23" s="14"/>
      <c r="CR23" s="14"/>
      <c r="CS23" s="20">
        <f>CJ23</f>
        <v>5077.7287667985984</v>
      </c>
      <c r="CT23" s="14"/>
      <c r="CU23" s="14"/>
      <c r="CV23" s="14"/>
      <c r="CW23" s="14"/>
      <c r="CX23" s="14"/>
      <c r="CY23" s="14"/>
      <c r="CZ23" s="14"/>
      <c r="DA23" s="14"/>
    </row>
    <row r="24" spans="1:105" s="1" customFormat="1" ht="27.75" customHeight="1" x14ac:dyDescent="0.2">
      <c r="A24" s="70"/>
      <c r="B24" s="70"/>
      <c r="C24" s="70"/>
      <c r="D24" s="70"/>
      <c r="E24" s="70"/>
      <c r="F24" s="70"/>
      <c r="G24" s="17" t="s">
        <v>241</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24" t="s">
        <v>266</v>
      </c>
      <c r="AK24" s="24"/>
      <c r="AL24" s="24"/>
      <c r="AM24" s="24"/>
      <c r="AN24" s="24"/>
      <c r="AO24" s="24"/>
      <c r="AP24" s="24"/>
      <c r="AQ24" s="24"/>
      <c r="AR24" s="24"/>
      <c r="AS24" s="24"/>
      <c r="AT24" s="24"/>
      <c r="AU24" s="24"/>
      <c r="AV24" s="24"/>
      <c r="AW24" s="24"/>
      <c r="AX24" s="24"/>
      <c r="AY24" s="24"/>
      <c r="AZ24" s="74">
        <f>[1]К!$H$19/[1]К!$H$118*AZ23</f>
        <v>1024.5102663142125</v>
      </c>
      <c r="BA24" s="75"/>
      <c r="BB24" s="75"/>
      <c r="BC24" s="75"/>
      <c r="BD24" s="75"/>
      <c r="BE24" s="75"/>
      <c r="BF24" s="75"/>
      <c r="BG24" s="75"/>
      <c r="BH24" s="76"/>
      <c r="BI24" s="29">
        <f>AZ24</f>
        <v>1024.5102663142125</v>
      </c>
      <c r="BJ24" s="29"/>
      <c r="BK24" s="29"/>
      <c r="BL24" s="29"/>
      <c r="BM24" s="29"/>
      <c r="BN24" s="29"/>
      <c r="BO24" s="29"/>
      <c r="BP24" s="29"/>
      <c r="BQ24" s="29"/>
      <c r="BR24" s="14">
        <f>[1]К!$R$19/[1]К!$R$118*BR23</f>
        <v>1025.9265358114592</v>
      </c>
      <c r="BS24" s="14"/>
      <c r="BT24" s="14"/>
      <c r="BU24" s="14"/>
      <c r="BV24" s="14"/>
      <c r="BW24" s="14"/>
      <c r="BX24" s="14"/>
      <c r="BY24" s="14"/>
      <c r="BZ24" s="14"/>
      <c r="CA24" s="14">
        <f>BR24</f>
        <v>1025.9265358114592</v>
      </c>
      <c r="CB24" s="14"/>
      <c r="CC24" s="14"/>
      <c r="CD24" s="14"/>
      <c r="CE24" s="14"/>
      <c r="CF24" s="14"/>
      <c r="CG24" s="14"/>
      <c r="CH24" s="14"/>
      <c r="CI24" s="14"/>
      <c r="CJ24" s="14">
        <f>[1]К!$W$19/[1]К!$W$118*CJ23</f>
        <v>1263.209476064508</v>
      </c>
      <c r="CK24" s="14"/>
      <c r="CL24" s="14"/>
      <c r="CM24" s="14"/>
      <c r="CN24" s="14"/>
      <c r="CO24" s="14"/>
      <c r="CP24" s="14"/>
      <c r="CQ24" s="14"/>
      <c r="CR24" s="14"/>
      <c r="CS24" s="41">
        <f>CJ24</f>
        <v>1263.209476064508</v>
      </c>
      <c r="CT24" s="42"/>
      <c r="CU24" s="42"/>
      <c r="CV24" s="42"/>
      <c r="CW24" s="42"/>
      <c r="CX24" s="42"/>
      <c r="CY24" s="42"/>
      <c r="CZ24" s="42"/>
      <c r="DA24" s="43"/>
    </row>
    <row r="25" spans="1:105" s="1" customFormat="1" ht="27.75" customHeight="1" x14ac:dyDescent="0.2">
      <c r="A25" s="70" t="s">
        <v>67</v>
      </c>
      <c r="B25" s="70"/>
      <c r="C25" s="70"/>
      <c r="D25" s="70"/>
      <c r="E25" s="70"/>
      <c r="F25" s="70"/>
      <c r="G25" s="17" t="s">
        <v>242</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24" t="s">
        <v>226</v>
      </c>
      <c r="AK25" s="24"/>
      <c r="AL25" s="24"/>
      <c r="AM25" s="24"/>
      <c r="AN25" s="24"/>
      <c r="AO25" s="24"/>
      <c r="AP25" s="24"/>
      <c r="AQ25" s="24"/>
      <c r="AR25" s="24"/>
      <c r="AS25" s="24"/>
      <c r="AT25" s="24"/>
      <c r="AU25" s="24"/>
      <c r="AV25" s="24"/>
      <c r="AW25" s="24"/>
      <c r="AX25" s="24"/>
      <c r="AY25" s="2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row>
    <row r="26" spans="1:105" s="1" customFormat="1" ht="27.75" customHeight="1" x14ac:dyDescent="0.2">
      <c r="A26" s="70" t="s">
        <v>68</v>
      </c>
      <c r="B26" s="70"/>
      <c r="C26" s="70"/>
      <c r="D26" s="70"/>
      <c r="E26" s="70"/>
      <c r="F26" s="70"/>
      <c r="G26" s="17" t="s">
        <v>244</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24" t="s">
        <v>243</v>
      </c>
      <c r="AK26" s="24"/>
      <c r="AL26" s="24"/>
      <c r="AM26" s="24"/>
      <c r="AN26" s="24"/>
      <c r="AO26" s="24"/>
      <c r="AP26" s="24"/>
      <c r="AQ26" s="24"/>
      <c r="AR26" s="24"/>
      <c r="AS26" s="24"/>
      <c r="AT26" s="24"/>
      <c r="AU26" s="24"/>
      <c r="AV26" s="24"/>
      <c r="AW26" s="24"/>
      <c r="AX26" s="24"/>
      <c r="AY26" s="2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row>
    <row r="27" spans="1:105" s="1" customFormat="1" ht="27.75" customHeight="1" x14ac:dyDescent="0.2">
      <c r="A27" s="70" t="s">
        <v>245</v>
      </c>
      <c r="B27" s="70"/>
      <c r="C27" s="70"/>
      <c r="D27" s="70"/>
      <c r="E27" s="70"/>
      <c r="F27" s="70"/>
      <c r="G27" s="17" t="s">
        <v>246</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24" t="s">
        <v>243</v>
      </c>
      <c r="AK27" s="24"/>
      <c r="AL27" s="24"/>
      <c r="AM27" s="24"/>
      <c r="AN27" s="24"/>
      <c r="AO27" s="24"/>
      <c r="AP27" s="24"/>
      <c r="AQ27" s="24"/>
      <c r="AR27" s="24"/>
      <c r="AS27" s="24"/>
      <c r="AT27" s="24"/>
      <c r="AU27" s="24"/>
      <c r="AV27" s="24"/>
      <c r="AW27" s="24"/>
      <c r="AX27" s="24"/>
      <c r="AY27" s="2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row>
    <row r="28" spans="1:105" s="1" customFormat="1" ht="27.75" customHeight="1" x14ac:dyDescent="0.2">
      <c r="A28" s="70" t="s">
        <v>247</v>
      </c>
      <c r="B28" s="70"/>
      <c r="C28" s="70"/>
      <c r="D28" s="70"/>
      <c r="E28" s="70"/>
      <c r="F28" s="70"/>
      <c r="G28" s="17" t="s">
        <v>248</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24" t="s">
        <v>243</v>
      </c>
      <c r="AK28" s="24"/>
      <c r="AL28" s="24"/>
      <c r="AM28" s="24"/>
      <c r="AN28" s="24"/>
      <c r="AO28" s="24"/>
      <c r="AP28" s="24"/>
      <c r="AQ28" s="24"/>
      <c r="AR28" s="24"/>
      <c r="AS28" s="24"/>
      <c r="AT28" s="24"/>
      <c r="AU28" s="24"/>
      <c r="AV28" s="24"/>
      <c r="AW28" s="24"/>
      <c r="AX28" s="24"/>
      <c r="AY28" s="2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row>
    <row r="29" spans="1:105" s="1" customFormat="1" ht="16.5" customHeight="1" x14ac:dyDescent="0.2">
      <c r="A29" s="70"/>
      <c r="B29" s="70"/>
      <c r="C29" s="70"/>
      <c r="D29" s="70"/>
      <c r="E29" s="70"/>
      <c r="F29" s="70"/>
      <c r="G29" s="17" t="s">
        <v>279</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4" t="s">
        <v>243</v>
      </c>
      <c r="AK29" s="24"/>
      <c r="AL29" s="24"/>
      <c r="AM29" s="24"/>
      <c r="AN29" s="24"/>
      <c r="AO29" s="24"/>
      <c r="AP29" s="24"/>
      <c r="AQ29" s="24"/>
      <c r="AR29" s="24"/>
      <c r="AS29" s="24"/>
      <c r="AT29" s="24"/>
      <c r="AU29" s="24"/>
      <c r="AV29" s="24"/>
      <c r="AW29" s="24"/>
      <c r="AX29" s="24"/>
      <c r="AY29" s="2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row>
    <row r="30" spans="1:105" s="1" customFormat="1" ht="16.5" customHeight="1" x14ac:dyDescent="0.2">
      <c r="A30" s="70"/>
      <c r="B30" s="70"/>
      <c r="C30" s="70"/>
      <c r="D30" s="70"/>
      <c r="E30" s="70"/>
      <c r="F30" s="70"/>
      <c r="G30" s="17" t="s">
        <v>280</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24" t="s">
        <v>243</v>
      </c>
      <c r="AK30" s="24"/>
      <c r="AL30" s="24"/>
      <c r="AM30" s="24"/>
      <c r="AN30" s="24"/>
      <c r="AO30" s="24"/>
      <c r="AP30" s="24"/>
      <c r="AQ30" s="24"/>
      <c r="AR30" s="24"/>
      <c r="AS30" s="24"/>
      <c r="AT30" s="24"/>
      <c r="AU30" s="24"/>
      <c r="AV30" s="24"/>
      <c r="AW30" s="24"/>
      <c r="AX30" s="24"/>
      <c r="AY30" s="2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row>
    <row r="31" spans="1:105" s="1" customFormat="1" ht="16.5" customHeight="1" x14ac:dyDescent="0.2">
      <c r="A31" s="70"/>
      <c r="B31" s="70"/>
      <c r="C31" s="70"/>
      <c r="D31" s="70"/>
      <c r="E31" s="70"/>
      <c r="F31" s="70"/>
      <c r="G31" s="17" t="s">
        <v>281</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24" t="s">
        <v>243</v>
      </c>
      <c r="AK31" s="24"/>
      <c r="AL31" s="24"/>
      <c r="AM31" s="24"/>
      <c r="AN31" s="24"/>
      <c r="AO31" s="24"/>
      <c r="AP31" s="24"/>
      <c r="AQ31" s="24"/>
      <c r="AR31" s="24"/>
      <c r="AS31" s="24"/>
      <c r="AT31" s="24"/>
      <c r="AU31" s="24"/>
      <c r="AV31" s="24"/>
      <c r="AW31" s="24"/>
      <c r="AX31" s="24"/>
      <c r="AY31" s="2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2" spans="1:105" s="1" customFormat="1" ht="16.5" customHeight="1" x14ac:dyDescent="0.2">
      <c r="A32" s="70"/>
      <c r="B32" s="70"/>
      <c r="C32" s="70"/>
      <c r="D32" s="70"/>
      <c r="E32" s="70"/>
      <c r="F32" s="70"/>
      <c r="G32" s="17" t="s">
        <v>282</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24" t="s">
        <v>243</v>
      </c>
      <c r="AK32" s="24"/>
      <c r="AL32" s="24"/>
      <c r="AM32" s="24"/>
      <c r="AN32" s="24"/>
      <c r="AO32" s="24"/>
      <c r="AP32" s="24"/>
      <c r="AQ32" s="24"/>
      <c r="AR32" s="24"/>
      <c r="AS32" s="24"/>
      <c r="AT32" s="24"/>
      <c r="AU32" s="24"/>
      <c r="AV32" s="24"/>
      <c r="AW32" s="24"/>
      <c r="AX32" s="24"/>
      <c r="AY32" s="2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row>
    <row r="33" spans="1:105" s="1" customFormat="1" ht="27.75" customHeight="1" x14ac:dyDescent="0.2">
      <c r="A33" s="70" t="s">
        <v>249</v>
      </c>
      <c r="B33" s="70"/>
      <c r="C33" s="70"/>
      <c r="D33" s="70"/>
      <c r="E33" s="70"/>
      <c r="F33" s="70"/>
      <c r="G33" s="17" t="s">
        <v>250</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24" t="s">
        <v>243</v>
      </c>
      <c r="AK33" s="24"/>
      <c r="AL33" s="24"/>
      <c r="AM33" s="24"/>
      <c r="AN33" s="24"/>
      <c r="AO33" s="24"/>
      <c r="AP33" s="24"/>
      <c r="AQ33" s="24"/>
      <c r="AR33" s="24"/>
      <c r="AS33" s="24"/>
      <c r="AT33" s="24"/>
      <c r="AU33" s="24"/>
      <c r="AV33" s="24"/>
      <c r="AW33" s="24"/>
      <c r="AX33" s="24"/>
      <c r="AY33" s="2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row>
    <row r="34" spans="1:105" s="1" customFormat="1" ht="27.75" customHeight="1" x14ac:dyDescent="0.2">
      <c r="A34" s="70" t="s">
        <v>70</v>
      </c>
      <c r="B34" s="70"/>
      <c r="C34" s="70"/>
      <c r="D34" s="70"/>
      <c r="E34" s="70"/>
      <c r="F34" s="70"/>
      <c r="G34" s="17" t="s">
        <v>251</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4"/>
      <c r="AK34" s="24"/>
      <c r="AL34" s="24"/>
      <c r="AM34" s="24"/>
      <c r="AN34" s="24"/>
      <c r="AO34" s="24"/>
      <c r="AP34" s="24"/>
      <c r="AQ34" s="24"/>
      <c r="AR34" s="24"/>
      <c r="AS34" s="24"/>
      <c r="AT34" s="24"/>
      <c r="AU34" s="24"/>
      <c r="AV34" s="24"/>
      <c r="AW34" s="24"/>
      <c r="AX34" s="24"/>
      <c r="AY34" s="2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row>
    <row r="35" spans="1:105" s="1" customFormat="1" ht="27.75" customHeight="1" x14ac:dyDescent="0.2">
      <c r="A35" s="70" t="s">
        <v>72</v>
      </c>
      <c r="B35" s="70"/>
      <c r="C35" s="70"/>
      <c r="D35" s="70"/>
      <c r="E35" s="70"/>
      <c r="F35" s="70"/>
      <c r="G35" s="17" t="s">
        <v>253</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24" t="s">
        <v>252</v>
      </c>
      <c r="AK35" s="24"/>
      <c r="AL35" s="24"/>
      <c r="AM35" s="24"/>
      <c r="AN35" s="24"/>
      <c r="AO35" s="24"/>
      <c r="AP35" s="24"/>
      <c r="AQ35" s="24"/>
      <c r="AR35" s="24"/>
      <c r="AS35" s="24"/>
      <c r="AT35" s="24"/>
      <c r="AU35" s="24"/>
      <c r="AV35" s="24"/>
      <c r="AW35" s="24"/>
      <c r="AX35" s="24"/>
      <c r="AY35" s="2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row>
    <row r="36" spans="1:105" s="1" customFormat="1" ht="15" customHeight="1" x14ac:dyDescent="0.2">
      <c r="A36" s="70" t="s">
        <v>254</v>
      </c>
      <c r="B36" s="70"/>
      <c r="C36" s="70"/>
      <c r="D36" s="70"/>
      <c r="E36" s="70"/>
      <c r="F36" s="70"/>
      <c r="G36" s="17" t="s">
        <v>255</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24" t="s">
        <v>243</v>
      </c>
      <c r="AK36" s="24"/>
      <c r="AL36" s="24"/>
      <c r="AM36" s="24"/>
      <c r="AN36" s="24"/>
      <c r="AO36" s="24"/>
      <c r="AP36" s="24"/>
      <c r="AQ36" s="24"/>
      <c r="AR36" s="24"/>
      <c r="AS36" s="24"/>
      <c r="AT36" s="24"/>
      <c r="AU36" s="24"/>
      <c r="AV36" s="24"/>
      <c r="AW36" s="24"/>
      <c r="AX36" s="24"/>
      <c r="AY36" s="2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row>
    <row r="37" spans="1:105" s="1" customFormat="1" ht="27.75" customHeight="1" x14ac:dyDescent="0.2">
      <c r="A37" s="70" t="s">
        <v>74</v>
      </c>
      <c r="B37" s="70"/>
      <c r="C37" s="70"/>
      <c r="D37" s="70"/>
      <c r="E37" s="70"/>
      <c r="F37" s="70"/>
      <c r="G37" s="17" t="s">
        <v>256</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24" t="s">
        <v>265</v>
      </c>
      <c r="AK37" s="24"/>
      <c r="AL37" s="24"/>
      <c r="AM37" s="24"/>
      <c r="AN37" s="24"/>
      <c r="AO37" s="24"/>
      <c r="AP37" s="24"/>
      <c r="AQ37" s="24"/>
      <c r="AR37" s="24"/>
      <c r="AS37" s="24"/>
      <c r="AT37" s="24"/>
      <c r="AU37" s="24"/>
      <c r="AV37" s="24"/>
      <c r="AW37" s="24"/>
      <c r="AX37" s="24"/>
      <c r="AY37" s="2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row>
    <row r="38" spans="1:105" s="1" customFormat="1" ht="22.5" customHeight="1" x14ac:dyDescent="0.2">
      <c r="A38" s="70"/>
      <c r="B38" s="70"/>
      <c r="C38" s="70"/>
      <c r="D38" s="70"/>
      <c r="E38" s="70"/>
      <c r="F38" s="70"/>
      <c r="G38" s="17" t="s">
        <v>257</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24" t="s">
        <v>265</v>
      </c>
      <c r="AK38" s="24"/>
      <c r="AL38" s="24"/>
      <c r="AM38" s="24"/>
      <c r="AN38" s="24"/>
      <c r="AO38" s="24"/>
      <c r="AP38" s="24"/>
      <c r="AQ38" s="24"/>
      <c r="AR38" s="24"/>
      <c r="AS38" s="24"/>
      <c r="AT38" s="24"/>
      <c r="AU38" s="24"/>
      <c r="AV38" s="24"/>
      <c r="AW38" s="24"/>
      <c r="AX38" s="24"/>
      <c r="AY38" s="2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row>
    <row r="39" spans="1:105" s="1" customFormat="1" ht="22.5" customHeight="1" x14ac:dyDescent="0.2">
      <c r="A39" s="70"/>
      <c r="B39" s="70"/>
      <c r="C39" s="70"/>
      <c r="D39" s="70"/>
      <c r="E39" s="70"/>
      <c r="F39" s="70"/>
      <c r="G39" s="17" t="s">
        <v>258</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24" t="s">
        <v>265</v>
      </c>
      <c r="AK39" s="24"/>
      <c r="AL39" s="24"/>
      <c r="AM39" s="24"/>
      <c r="AN39" s="24"/>
      <c r="AO39" s="24"/>
      <c r="AP39" s="24"/>
      <c r="AQ39" s="24"/>
      <c r="AR39" s="24"/>
      <c r="AS39" s="24"/>
      <c r="AT39" s="24"/>
      <c r="AU39" s="24"/>
      <c r="AV39" s="24"/>
      <c r="AW39" s="24"/>
      <c r="AX39" s="24"/>
      <c r="AY39" s="2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row>
    <row r="40" spans="1:105" ht="12"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row>
    <row r="41" spans="1:105" s="9" customFormat="1" ht="17.25" customHeight="1" x14ac:dyDescent="0.2">
      <c r="A41" s="79" t="s">
        <v>259</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row>
    <row r="42" spans="1:105" s="9" customFormat="1" ht="22.5" customHeight="1" x14ac:dyDescent="0.2">
      <c r="A42" s="79" t="s">
        <v>260</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row>
    <row r="43" spans="1:105" s="9" customFormat="1" ht="22.5" customHeight="1" x14ac:dyDescent="0.2">
      <c r="A43" s="79" t="s">
        <v>261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row>
    <row r="44" spans="1:105" s="9" customFormat="1" ht="22.5" customHeight="1" x14ac:dyDescent="0.2">
      <c r="A44" s="79" t="s">
        <v>262</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row>
    <row r="45" spans="1:105" ht="12" customHeight="1" x14ac:dyDescent="0.2"/>
    <row r="46" spans="1:105" ht="39" customHeight="1" x14ac:dyDescent="0.2">
      <c r="A46" s="80" t="s">
        <v>263</v>
      </c>
      <c r="B46" s="80"/>
      <c r="C46" s="80"/>
      <c r="D46" s="80"/>
      <c r="E46" s="80"/>
      <c r="F46" s="80"/>
      <c r="G46" s="80"/>
      <c r="H46" s="80"/>
      <c r="I46" s="80"/>
      <c r="J46" s="80"/>
      <c r="K46" s="80"/>
      <c r="L46" s="80"/>
      <c r="M46" s="80"/>
      <c r="N46" s="80"/>
      <c r="O46" s="80"/>
      <c r="P46" s="80"/>
      <c r="Q46" s="80"/>
      <c r="R46" s="80"/>
      <c r="S46" s="80"/>
      <c r="T46" s="80"/>
      <c r="U46" s="80"/>
      <c r="V46" s="77" t="s">
        <v>283</v>
      </c>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row>
    <row r="47" spans="1:105" ht="39.75" customHeight="1" x14ac:dyDescent="0.2">
      <c r="A47" s="78"/>
      <c r="B47" s="78"/>
      <c r="C47" s="78"/>
      <c r="D47" s="78"/>
      <c r="E47" s="78"/>
      <c r="F47" s="78"/>
      <c r="G47" s="78"/>
      <c r="H47" s="78"/>
      <c r="I47" s="78"/>
      <c r="J47" s="78"/>
      <c r="K47" s="78"/>
      <c r="L47" s="78"/>
      <c r="M47" s="78"/>
      <c r="N47" s="78"/>
      <c r="O47" s="78"/>
      <c r="P47" s="78"/>
      <c r="Q47" s="78"/>
      <c r="R47" s="78"/>
      <c r="S47" s="78"/>
      <c r="T47" s="78"/>
      <c r="U47" s="78"/>
      <c r="V47" s="77" t="s">
        <v>284</v>
      </c>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row>
  </sheetData>
  <mergeCells count="329">
    <mergeCell ref="CS39:DA39"/>
    <mergeCell ref="V46:DA46"/>
    <mergeCell ref="V47:DA47"/>
    <mergeCell ref="BI39:BQ39"/>
    <mergeCell ref="BR39:BZ39"/>
    <mergeCell ref="CA39:CI39"/>
    <mergeCell ref="CJ39:CR39"/>
    <mergeCell ref="A39:F39"/>
    <mergeCell ref="G39:AI39"/>
    <mergeCell ref="AJ39:AY39"/>
    <mergeCell ref="AZ39:BH39"/>
    <mergeCell ref="A47:U47"/>
    <mergeCell ref="A42:DA42"/>
    <mergeCell ref="A41:DA41"/>
    <mergeCell ref="A44:DA44"/>
    <mergeCell ref="A40:DA40"/>
    <mergeCell ref="A43:DA43"/>
    <mergeCell ref="A46:U46"/>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A8:F8"/>
    <mergeCell ref="G8:AI8"/>
    <mergeCell ref="AJ8:AY8"/>
    <mergeCell ref="AZ8:BH8"/>
    <mergeCell ref="BI8:BQ8"/>
    <mergeCell ref="B1:CZ1"/>
    <mergeCell ref="AZ3:BQ3"/>
    <mergeCell ref="BR3:CI3"/>
    <mergeCell ref="BR4:BZ4"/>
    <mergeCell ref="CA4:CI4"/>
    <mergeCell ref="CJ3:DA3"/>
    <mergeCell ref="CJ6:CR6"/>
    <mergeCell ref="CS6:DA6"/>
    <mergeCell ref="A6:F6"/>
    <mergeCell ref="G6:AI6"/>
    <mergeCell ref="AJ6:AY6"/>
    <mergeCell ref="BR8:BZ8"/>
    <mergeCell ref="CA8:CI8"/>
    <mergeCell ref="CJ8:CR8"/>
    <mergeCell ref="CS8:DA8"/>
    <mergeCell ref="AZ7:BH7"/>
    <mergeCell ref="BI7:BQ7"/>
    <mergeCell ref="BR7:BZ7"/>
    <mergeCell ref="A3:AI4"/>
    <mergeCell ref="AJ3:AY4"/>
    <mergeCell ref="AZ4:BH4"/>
    <mergeCell ref="BI4:BQ4"/>
    <mergeCell ref="CJ4:CR4"/>
    <mergeCell ref="CS4:DA4"/>
    <mergeCell ref="A5:F5"/>
    <mergeCell ref="CA7:CI7"/>
    <mergeCell ref="CJ7:CR7"/>
    <mergeCell ref="AZ6:BH6"/>
    <mergeCell ref="BI6:BQ6"/>
    <mergeCell ref="BR6:BZ6"/>
    <mergeCell ref="CA6:CI6"/>
    <mergeCell ref="A7:F7"/>
    <mergeCell ref="G5:DA5"/>
    <mergeCell ref="G7:AI7"/>
    <mergeCell ref="AJ7:AY7"/>
    <mergeCell ref="CS7:DA7"/>
  </mergeCells>
  <phoneticPr fontId="0" type="noConversion"/>
  <pageMargins left="0.78740157480314965" right="0.51181102362204722" top="0.59055118110236227" bottom="0.39370078740157483" header="0.19685039370078741" footer="0.19685039370078741"/>
  <pageSetup paperSize="9" scale="9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стр.1 _9</vt:lpstr>
      <vt:lpstr>стр.10_12</vt:lpstr>
      <vt:lpstr>стр.10_12!Заголовки_для_печати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Савостин Иван Владимирович</cp:lastModifiedBy>
  <cp:lastPrinted>2019-04-18T11:01:17Z</cp:lastPrinted>
  <dcterms:created xsi:type="dcterms:W3CDTF">2011-01-11T10:25:48Z</dcterms:created>
  <dcterms:modified xsi:type="dcterms:W3CDTF">2021-04-26T01:03:58Z</dcterms:modified>
</cp:coreProperties>
</file>