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'стр.1_3'!$A$1:$DD$75</definedName>
  </definedNames>
  <calcPr fullCalcOnLoad="1"/>
</workbook>
</file>

<file path=xl/sharedStrings.xml><?xml version="1.0" encoding="utf-8"?>
<sst xmlns="http://schemas.openxmlformats.org/spreadsheetml/2006/main" count="192" uniqueCount="138">
  <si>
    <t>Показатель</t>
  </si>
  <si>
    <t>Год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</si>
  <si>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</si>
  <si>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</si>
  <si>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</si>
  <si>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</si>
  <si>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</si>
  <si>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</si>
  <si>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</si>
  <si>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</si>
  <si>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</si>
  <si>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</si>
  <si>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</si>
  <si>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</si>
  <si>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</si>
  <si>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</si>
  <si>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</si>
  <si>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</si>
  <si>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</si>
  <si>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</si>
  <si>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</si>
  <si>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</si>
  <si>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</si>
  <si>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</si>
  <si>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</si>
  <si>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</si>
  <si>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</si>
  <si>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</si>
  <si>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</si>
  <si>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</si>
  <si>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</si>
  <si>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</si>
  <si>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</si>
  <si>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</si>
  <si>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</si>
  <si>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</si>
  <si>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</si>
  <si>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</si>
  <si>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</si>
  <si>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</si>
  <si>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</si>
  <si>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</si>
  <si>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</si>
  <si>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</si>
  <si>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</si>
  <si>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</si>
  <si>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</si>
  <si>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</si>
  <si>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</si>
  <si>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</si>
  <si>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</si>
  <si>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</si>
  <si>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</si>
  <si>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</si>
  <si>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</si>
  <si>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</si>
  <si>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</si>
  <si>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</si>
  <si>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</si>
  <si>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</si>
  <si>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</si>
  <si>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</si>
  <si>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</si>
  <si>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</si>
  <si>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</si>
  <si>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</si>
  <si>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</si>
  <si>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</si>
  <si>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</si>
  <si>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</si>
  <si>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</si>
  <si>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</si>
  <si>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</si>
  <si>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</si>
  <si>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</si>
  <si>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</si>
  <si>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</si>
  <si>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</si>
  <si>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</si>
  <si>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</si>
  <si>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</si>
  <si>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</si>
  <si>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</si>
  <si>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</si>
  <si>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</si>
  <si>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</si>
  <si>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</si>
  <si>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</si>
  <si>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</si>
  <si>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</si>
  <si>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</si>
  <si>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</si>
  <si>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</si>
  <si>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</si>
  <si>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</si>
  <si>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</si>
  <si>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</si>
  <si>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</si>
  <si>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</si>
  <si>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</si>
  <si>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</si>
  <si>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</si>
  <si>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</si>
  <si>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</si>
  <si>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</si>
  <si>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</si>
  <si>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</si>
  <si>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</si>
  <si>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</si>
  <si>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</si>
  <si>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</si>
  <si>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</si>
  <si>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</si>
  <si>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</si>
  <si>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</si>
  <si>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</si>
  <si>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</si>
  <si>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</si>
  <si>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</si>
  <si>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5.1</t>
  </si>
  <si>
    <t>5.2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</si>
  <si>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</si>
  <si>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</si>
  <si>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в том числе трансформаторная мощность подстанций на уровне напряжения СН-2</t>
  </si>
  <si>
    <t>в том числе количество условных единиц по линиям электропередач на уровне напряжения СН-2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</si>
  <si>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</si>
  <si>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сн-2 уровне напряжения</t>
  </si>
  <si>
    <t>3.1</t>
  </si>
  <si>
    <t>3.2</t>
  </si>
  <si>
    <t>4.1</t>
  </si>
  <si>
    <t>2.1</t>
  </si>
  <si>
    <t>ООО "Сахалинская Газовая Энергетическая компания"</t>
  </si>
  <si>
    <t>6501178250</t>
  </si>
  <si>
    <t>650101001</t>
  </si>
  <si>
    <t>2020</t>
  </si>
  <si>
    <t>2022</t>
  </si>
  <si>
    <t>план 2020</t>
  </si>
  <si>
    <t>факт 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</si>
</sst>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vostinA\Documents\&#1057;&#1072;&#1093;&#1043;&#1101;&#1082;\&#1056;&#1077;&#1075;&#1091;&#1083;&#1080;&#1088;&#1086;&#1074;&#1072;&#1085;&#1080;&#1077;%202019-2021\&#1060;&#1072;&#1082;&#1090;%202020\&#1041;&#1072;&#1083;&#1072;&#1085;&#1089;%20&#1076;&#1086;&#1093;&#1086;&#1076;&#1086;&#1074;%20&#1080;%20&#1088;&#1072;&#1089;&#1093;&#1086;&#1076;%20(&#1057;&#1072;&#1093;&#1072;&#1083;&#1080;&#1085;+&#1051;&#1072;&#1079;&#108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 1"/>
      <sheetName val="Приложение № 1-с"/>
      <sheetName val="Приложение № 1-Л"/>
      <sheetName val="Сахалин+Хабаровск Приложеие 2"/>
      <sheetName val="Приложеие № 3"/>
      <sheetName val="ПРИЛОЖЕНИЕ № 4"/>
      <sheetName val="ПРИЛОЖЕНИЕ № 5"/>
      <sheetName val="ПРИЛОЖЕНИЕ № 6"/>
      <sheetName val="ПРИЛОЖЕНИЕ № 7"/>
      <sheetName val="Приложение № 8"/>
      <sheetName val="Приложение № 9"/>
      <sheetName val="Фи рез в текст"/>
    </sheetNames>
    <sheetDataSet>
      <sheetData sheetId="4">
        <row r="20">
          <cell r="G20">
            <v>502.10299999999995</v>
          </cell>
          <cell r="H20">
            <v>425.5983783490875</v>
          </cell>
        </row>
        <row r="35">
          <cell r="G35">
            <v>59286.6360772745</v>
          </cell>
        </row>
        <row r="36">
          <cell r="H36">
            <v>59850.153275000004</v>
          </cell>
        </row>
        <row r="37">
          <cell r="G37">
            <v>9235.28472614084</v>
          </cell>
          <cell r="H37">
            <v>6398.93462</v>
          </cell>
        </row>
        <row r="38">
          <cell r="G38">
            <v>0</v>
          </cell>
          <cell r="H38">
            <v>116.13653</v>
          </cell>
        </row>
        <row r="39">
          <cell r="G39">
            <v>5621.37</v>
          </cell>
          <cell r="H39">
            <v>4782.92138</v>
          </cell>
        </row>
        <row r="41">
          <cell r="G41">
            <v>2833.3</v>
          </cell>
          <cell r="H41">
            <v>1030.62466</v>
          </cell>
        </row>
        <row r="43">
          <cell r="G43">
            <v>358.97999999999996</v>
          </cell>
          <cell r="H43">
            <v>0</v>
          </cell>
        </row>
        <row r="44">
          <cell r="G44">
            <v>17426.024208032</v>
          </cell>
          <cell r="H44">
            <v>27654.63712</v>
          </cell>
        </row>
        <row r="47">
          <cell r="H47">
            <v>9457.402</v>
          </cell>
        </row>
        <row r="49">
          <cell r="G49">
            <v>20334.383107179023</v>
          </cell>
          <cell r="H49">
            <v>18047.35847</v>
          </cell>
        </row>
        <row r="53">
          <cell r="G53">
            <v>6219.995672368807</v>
          </cell>
          <cell r="H53">
            <v>3453.64318</v>
          </cell>
        </row>
        <row r="57">
          <cell r="G57">
            <v>75.78000000000065</v>
          </cell>
          <cell r="H57">
            <v>41.00662</v>
          </cell>
        </row>
        <row r="59">
          <cell r="G59">
            <v>3101.7546380000003</v>
          </cell>
          <cell r="H59">
            <v>1903.8871</v>
          </cell>
        </row>
        <row r="60">
          <cell r="G60">
            <v>45.24651</v>
          </cell>
          <cell r="H60">
            <v>2.13237</v>
          </cell>
        </row>
        <row r="61">
          <cell r="G61">
            <v>5.790998</v>
          </cell>
          <cell r="H61">
            <v>7.37204</v>
          </cell>
        </row>
        <row r="62">
          <cell r="G62">
            <v>11.241270000000002</v>
          </cell>
          <cell r="H62">
            <v>12.24774</v>
          </cell>
        </row>
        <row r="63">
          <cell r="G63">
            <v>13.7529</v>
          </cell>
          <cell r="H63">
            <v>3.82206</v>
          </cell>
        </row>
        <row r="64">
          <cell r="G64">
            <v>0</v>
          </cell>
          <cell r="H64">
            <v>0.75822</v>
          </cell>
        </row>
        <row r="73">
          <cell r="G73">
            <v>66.01923000000001</v>
          </cell>
          <cell r="H73">
            <v>7.30885</v>
          </cell>
        </row>
        <row r="79">
          <cell r="G79">
            <v>23.75163</v>
          </cell>
          <cell r="H79">
            <v>6.77327</v>
          </cell>
        </row>
        <row r="94">
          <cell r="G94">
            <v>1513.629201936018</v>
          </cell>
          <cell r="H94">
            <v>3049.48118</v>
          </cell>
        </row>
        <row r="95">
          <cell r="G95">
            <v>7.694871688984918</v>
          </cell>
          <cell r="H95">
            <v>4.41231</v>
          </cell>
        </row>
        <row r="96">
          <cell r="A96">
            <v>2.37481</v>
          </cell>
        </row>
        <row r="97">
          <cell r="G97">
            <v>1176.9565402012165</v>
          </cell>
          <cell r="H97">
            <v>1228.14985</v>
          </cell>
        </row>
        <row r="98">
          <cell r="G98">
            <v>10.406018190803438</v>
          </cell>
          <cell r="H98">
            <v>54.87083</v>
          </cell>
        </row>
        <row r="100">
          <cell r="G100">
            <v>0</v>
          </cell>
          <cell r="H100">
            <v>8.87066</v>
          </cell>
        </row>
        <row r="101">
          <cell r="G101">
            <v>0</v>
          </cell>
          <cell r="H101">
            <v>0.77724</v>
          </cell>
        </row>
        <row r="102">
          <cell r="G102">
            <v>0</v>
          </cell>
          <cell r="H102">
            <v>0.09801</v>
          </cell>
        </row>
        <row r="103">
          <cell r="G103">
            <v>0</v>
          </cell>
          <cell r="H103">
            <v>0.21486</v>
          </cell>
        </row>
        <row r="104">
          <cell r="G104">
            <v>0</v>
          </cell>
          <cell r="H104">
            <v>0.03016</v>
          </cell>
        </row>
        <row r="131">
          <cell r="G131">
            <v>105.19999999999982</v>
          </cell>
          <cell r="H131">
            <v>430.924345</v>
          </cell>
        </row>
        <row r="134">
          <cell r="G134">
            <v>673.1936318269902</v>
          </cell>
          <cell r="H134">
            <v>1087.25495</v>
          </cell>
        </row>
        <row r="135">
          <cell r="G135">
            <v>33.95</v>
          </cell>
        </row>
        <row r="136">
          <cell r="G136">
            <v>639.2436318269902</v>
          </cell>
        </row>
        <row r="137">
          <cell r="G137">
            <v>135.91731503864867</v>
          </cell>
          <cell r="H137">
            <v>-2864.801775000007</v>
          </cell>
        </row>
        <row r="138">
          <cell r="G138">
            <v>135.91731503864867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74"/>
  <sheetViews>
    <sheetView tabSelected="1" view="pageBreakPreview" zoomScaleSheetLayoutView="100" zoomScalePageLayoutView="0" workbookViewId="0" topLeftCell="A16">
      <selection activeCell="CN19" sqref="CN19:DD19"/>
    </sheetView>
  </sheetViews>
  <sheetFormatPr defaultColWidth="0.875" defaultRowHeight="15" customHeight="1"/>
  <cols>
    <col min="1" max="71" width="0.875" style="2" customWidth="1"/>
    <col min="72" max="91" width="1.12109375" style="2" customWidth="1"/>
    <col min="92" max="109" width="0.875" style="2" customWidth="1"/>
    <col min="110" max="127" width="0" style="2" hidden="1" customWidth="1"/>
    <col min="128" max="128" width="6.625" style="2" hidden="1" customWidth="1"/>
    <col min="129" max="130" width="0" style="2" hidden="1" customWidth="1"/>
    <col min="131" max="131" width="9.375" style="2" hidden="1" customWidth="1"/>
    <col min="132" max="146" width="0" style="2" hidden="1" customWidth="1"/>
    <col min="147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44" t="s">
        <v>18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</row>
    <row r="6" spans="1:108" s="3" customFormat="1" ht="14.25" customHeight="1">
      <c r="A6" s="44" t="s">
        <v>19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</row>
    <row r="7" spans="1:108" s="3" customFormat="1" ht="14.25" customHeight="1">
      <c r="A7" s="44" t="s">
        <v>94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</row>
    <row r="8" spans="1:108" s="3" customFormat="1" ht="14.25" customHeight="1">
      <c r="A8" s="44" t="s">
        <v>117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</row>
    <row r="9" ht="21" customHeight="1"/>
    <row r="10" spans="3:87" ht="15">
      <c r="C10" s="4" t="s">
        <v>29</v>
      </c>
      <c r="D10" s="4"/>
      <c r="AG10" s="46" t="s">
        <v>131</v>
      </c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3:66" ht="15">
      <c r="C11" s="4" t="s">
        <v>30</v>
      </c>
      <c r="D11" s="4"/>
      <c r="J11" s="47" t="s">
        <v>132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spans="3:66" ht="15">
      <c r="C12" s="4" t="s">
        <v>31</v>
      </c>
      <c r="D12" s="4"/>
      <c r="J12" s="48" t="s">
        <v>133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3:61" ht="15">
      <c r="C13" s="4" t="s">
        <v>32</v>
      </c>
      <c r="D13" s="4"/>
      <c r="AQ13" s="37" t="s">
        <v>134</v>
      </c>
      <c r="AR13" s="37"/>
      <c r="AS13" s="37"/>
      <c r="AT13" s="37"/>
      <c r="AU13" s="37"/>
      <c r="AV13" s="37"/>
      <c r="AW13" s="37"/>
      <c r="AX13" s="37"/>
      <c r="AY13" s="38" t="s">
        <v>33</v>
      </c>
      <c r="AZ13" s="38"/>
      <c r="BA13" s="37" t="s">
        <v>135</v>
      </c>
      <c r="BB13" s="37"/>
      <c r="BC13" s="37"/>
      <c r="BD13" s="37"/>
      <c r="BE13" s="37"/>
      <c r="BF13" s="37"/>
      <c r="BG13" s="37"/>
      <c r="BH13" s="37"/>
      <c r="BI13" s="2" t="s">
        <v>34</v>
      </c>
    </row>
    <row r="15" spans="1:108" s="6" customFormat="1" ht="13.5">
      <c r="A15" s="31" t="s">
        <v>26</v>
      </c>
      <c r="B15" s="32"/>
      <c r="C15" s="32"/>
      <c r="D15" s="32"/>
      <c r="E15" s="32"/>
      <c r="F15" s="32"/>
      <c r="G15" s="32"/>
      <c r="H15" s="32"/>
      <c r="I15" s="33"/>
      <c r="J15" s="45" t="s">
        <v>0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3"/>
      <c r="BI15" s="31" t="s">
        <v>35</v>
      </c>
      <c r="BJ15" s="32"/>
      <c r="BK15" s="32"/>
      <c r="BL15" s="32"/>
      <c r="BM15" s="32"/>
      <c r="BN15" s="32"/>
      <c r="BO15" s="32"/>
      <c r="BP15" s="32"/>
      <c r="BQ15" s="32"/>
      <c r="BR15" s="32"/>
      <c r="BS15" s="33"/>
      <c r="BT15" s="16" t="s">
        <v>1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31" t="s">
        <v>2</v>
      </c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s="6" customFormat="1" ht="13.5">
      <c r="A16" s="34"/>
      <c r="B16" s="35"/>
      <c r="C16" s="35"/>
      <c r="D16" s="35"/>
      <c r="E16" s="35"/>
      <c r="F16" s="35"/>
      <c r="G16" s="35"/>
      <c r="H16" s="35"/>
      <c r="I16" s="36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6"/>
      <c r="BI16" s="34"/>
      <c r="BJ16" s="35"/>
      <c r="BK16" s="35"/>
      <c r="BL16" s="35"/>
      <c r="BM16" s="35"/>
      <c r="BN16" s="35"/>
      <c r="BO16" s="35"/>
      <c r="BP16" s="35"/>
      <c r="BQ16" s="35"/>
      <c r="BR16" s="35"/>
      <c r="BS16" s="36"/>
      <c r="BT16" s="16" t="s">
        <v>136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137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41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3"/>
    </row>
    <row r="17" spans="1:108" s="6" customFormat="1" ht="15" customHeight="1">
      <c r="A17" s="12" t="s">
        <v>3</v>
      </c>
      <c r="B17" s="13"/>
      <c r="C17" s="13"/>
      <c r="D17" s="13"/>
      <c r="E17" s="13"/>
      <c r="F17" s="13"/>
      <c r="G17" s="13"/>
      <c r="H17" s="13"/>
      <c r="I17" s="14"/>
      <c r="J17" s="5"/>
      <c r="K17" s="15" t="s">
        <v>36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7"/>
      <c r="BI17" s="16" t="s">
        <v>37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37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37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2" t="s">
        <v>37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</row>
    <row r="18" spans="1:134" s="6" customFormat="1" ht="30" customHeight="1">
      <c r="A18" s="12" t="s">
        <v>5</v>
      </c>
      <c r="B18" s="13"/>
      <c r="C18" s="13"/>
      <c r="D18" s="13"/>
      <c r="E18" s="13"/>
      <c r="F18" s="13"/>
      <c r="G18" s="13"/>
      <c r="H18" s="13"/>
      <c r="I18" s="14"/>
      <c r="J18" s="5"/>
      <c r="K18" s="15" t="s">
        <v>95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7"/>
      <c r="BI18" s="16" t="s">
        <v>4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9">
        <f>'[1]Приложеие № 3'!$G$35</f>
        <v>59286.6360772745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9">
        <f>'[1]Приложеие № 3'!$H$36</f>
        <v>59850.153275000004</v>
      </c>
      <c r="CE18" s="17"/>
      <c r="CF18" s="17"/>
      <c r="CG18" s="17"/>
      <c r="CH18" s="17"/>
      <c r="CI18" s="17"/>
      <c r="CJ18" s="17"/>
      <c r="CK18" s="17"/>
      <c r="CL18" s="17"/>
      <c r="CM18" s="18"/>
      <c r="CN18" s="9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1"/>
      <c r="DX18" s="8">
        <v>64306.615185483664</v>
      </c>
      <c r="DY18" s="8">
        <v>0</v>
      </c>
      <c r="DZ18" s="8">
        <v>0</v>
      </c>
      <c r="EA18" s="8">
        <v>64101.383720000005</v>
      </c>
      <c r="EB18" s="8">
        <v>0</v>
      </c>
      <c r="EC18" s="8">
        <v>0</v>
      </c>
      <c r="ED18" s="8">
        <v>0</v>
      </c>
    </row>
    <row r="19" spans="1:131" s="6" customFormat="1" ht="30" customHeight="1">
      <c r="A19" s="12" t="s">
        <v>6</v>
      </c>
      <c r="B19" s="13"/>
      <c r="C19" s="13"/>
      <c r="D19" s="13"/>
      <c r="E19" s="13"/>
      <c r="F19" s="13"/>
      <c r="G19" s="13"/>
      <c r="H19" s="13"/>
      <c r="I19" s="14"/>
      <c r="J19" s="5"/>
      <c r="K19" s="15" t="s">
        <v>96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7"/>
      <c r="BI19" s="16" t="s">
        <v>4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19">
        <f>'[1]Приложеие № 3'!$G$39+'[1]Приложеие № 3'!$G$49+'[1]Приложеие № 3'!$G$57+'[1]Приложеие № 3'!$G$59-'[1]Приложеие № 3'!$G$60-'[1]Приложеие № 3'!$G$61-'[1]Приложеие № 3'!$G$62-'[1]Приложеие № 3'!$G$63-'[1]Приложеие № 3'!$G$64-'[1]Приложеие № 3'!$G$79+'[1]Приложеие № 3'!$G$94-'[1]Приложеие № 3'!$G$95-'[1]Приложеие № 3'!$G$97-'[1]Приложеие № 3'!$G$98-'[1]Приложеие № 3'!$G$100-'[1]Приложеие № 3'!$G$101-'[1]Приложеие № 3'!$G$102-'[1]Приложеие № 3'!$G$103-'[1]Приложеие № 3'!$G$104+DX19</f>
        <v>26998.72166993184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19">
        <f>'[1]Приложеие № 3'!$H$39+'[1]Приложеие № 3'!$H$49+'[1]Приложеие № 3'!$H$57+'[1]Приложеие № 3'!$H$59-'[1]Приложеие № 3'!$H$60-'[1]Приложеие № 3'!$H$61-'[1]Приложеие № 3'!$H$62-'[1]Приложеие № 3'!$H$63-'[1]Приложеие № 3'!$H$64-'[1]Приложеие № 3'!$H$79+'[1]Приложеие № 3'!$H$94-'[1]Приложеие № 3'!$H$95-'[1]Приложеие № 3'!$H$96-'[1]Приложеие № 3'!$H$97-'[1]Приложеие № 3'!$H$98-'[1]Приложеие № 3'!$H$100-'[1]Приложеие № 3'!$H$101-'[1]Приложеие № 3'!$H$102-'[1]Приложеие № 3'!$H$103-'[1]Приложеие № 3'!$H$104+EA19</f>
        <v>23550.84424432511</v>
      </c>
      <c r="CE19" s="17"/>
      <c r="CF19" s="17"/>
      <c r="CG19" s="17"/>
      <c r="CH19" s="17"/>
      <c r="CI19" s="17"/>
      <c r="CJ19" s="17"/>
      <c r="CK19" s="17"/>
      <c r="CL19" s="17"/>
      <c r="CM19" s="18"/>
      <c r="CN19" s="9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1"/>
      <c r="DX19" s="6">
        <v>-2353.3545391021935</v>
      </c>
      <c r="EA19" s="6">
        <v>-2940.906075674887</v>
      </c>
    </row>
    <row r="20" spans="1:131" s="6" customFormat="1" ht="15" customHeight="1">
      <c r="A20" s="12" t="s">
        <v>7</v>
      </c>
      <c r="B20" s="13"/>
      <c r="C20" s="13"/>
      <c r="D20" s="13"/>
      <c r="E20" s="13"/>
      <c r="F20" s="13"/>
      <c r="G20" s="13"/>
      <c r="H20" s="13"/>
      <c r="I20" s="14"/>
      <c r="J20" s="5"/>
      <c r="K20" s="15" t="s">
        <v>8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7"/>
      <c r="BI20" s="16" t="s">
        <v>4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9">
        <f>'[1]Приложеие № 3'!$G$39+DX20</f>
        <v>5170.66673419827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19">
        <f>'[1]Приложеие № 3'!$H$39+EA20</f>
        <v>4251.959009601315</v>
      </c>
      <c r="CE20" s="17"/>
      <c r="CF20" s="17"/>
      <c r="CG20" s="17"/>
      <c r="CH20" s="17"/>
      <c r="CI20" s="17"/>
      <c r="CJ20" s="17"/>
      <c r="CK20" s="17"/>
      <c r="CL20" s="17"/>
      <c r="CM20" s="18"/>
      <c r="CN20" s="9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1"/>
      <c r="DX20" s="6">
        <v>-450.7032658017298</v>
      </c>
      <c r="EA20" s="6">
        <v>-530.9623703986848</v>
      </c>
    </row>
    <row r="21" spans="1:131" s="6" customFormat="1" ht="30" customHeight="1">
      <c r="A21" s="12" t="s">
        <v>10</v>
      </c>
      <c r="B21" s="13"/>
      <c r="C21" s="13"/>
      <c r="D21" s="13"/>
      <c r="E21" s="13"/>
      <c r="F21" s="13"/>
      <c r="G21" s="13"/>
      <c r="H21" s="13"/>
      <c r="I21" s="14"/>
      <c r="J21" s="5"/>
      <c r="K21" s="15" t="s">
        <v>118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7"/>
      <c r="BI21" s="16" t="s">
        <v>4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9">
        <f>BT20-BT22-BT23</f>
        <v>2234.3334200334925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19">
        <f>CD20-CD22-CD23</f>
        <v>3335.7462056592417</v>
      </c>
      <c r="CE21" s="17"/>
      <c r="CF21" s="17"/>
      <c r="CG21" s="17"/>
      <c r="CH21" s="17"/>
      <c r="CI21" s="17"/>
      <c r="CJ21" s="17"/>
      <c r="CK21" s="17"/>
      <c r="CL21" s="17"/>
      <c r="CM21" s="18"/>
      <c r="CN21" s="9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1"/>
      <c r="DF21" s="9">
        <v>-5155.89642324782</v>
      </c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1"/>
      <c r="DX21" s="6">
        <v>-194.75657996650705</v>
      </c>
      <c r="EA21" s="6">
        <v>-416.55051434075835</v>
      </c>
    </row>
    <row r="22" spans="1:131" s="6" customFormat="1" ht="15" customHeight="1">
      <c r="A22" s="12" t="s">
        <v>12</v>
      </c>
      <c r="B22" s="13"/>
      <c r="C22" s="13"/>
      <c r="D22" s="13"/>
      <c r="E22" s="13"/>
      <c r="F22" s="13"/>
      <c r="G22" s="13"/>
      <c r="H22" s="13"/>
      <c r="I22" s="14"/>
      <c r="J22" s="5"/>
      <c r="K22" s="15" t="s">
        <v>97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7"/>
      <c r="BI22" s="16" t="s">
        <v>4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9">
        <f>'[1]Приложеие № 3'!$G$41+DX22</f>
        <v>2606.135169541226</v>
      </c>
      <c r="BU22" s="17"/>
      <c r="BV22" s="17"/>
      <c r="BW22" s="17"/>
      <c r="BX22" s="17"/>
      <c r="BY22" s="17"/>
      <c r="BZ22" s="17"/>
      <c r="CA22" s="17"/>
      <c r="CB22" s="17"/>
      <c r="CC22" s="18"/>
      <c r="CD22" s="19">
        <f>'[1]Приложеие № 3'!$H$41+EA22</f>
        <v>916.2128039420736</v>
      </c>
      <c r="CE22" s="17"/>
      <c r="CF22" s="17"/>
      <c r="CG22" s="17"/>
      <c r="CH22" s="17"/>
      <c r="CI22" s="17"/>
      <c r="CJ22" s="17"/>
      <c r="CK22" s="17"/>
      <c r="CL22" s="17"/>
      <c r="CM22" s="18"/>
      <c r="CN22" s="9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1"/>
      <c r="DX22" s="6">
        <v>-227.1648304587745</v>
      </c>
      <c r="EA22" s="6">
        <v>-114.41185605792636</v>
      </c>
    </row>
    <row r="23" spans="1:131" s="6" customFormat="1" ht="58.5" customHeight="1">
      <c r="A23" s="12" t="s">
        <v>38</v>
      </c>
      <c r="B23" s="13"/>
      <c r="C23" s="13"/>
      <c r="D23" s="13"/>
      <c r="E23" s="13"/>
      <c r="F23" s="13"/>
      <c r="G23" s="13"/>
      <c r="H23" s="13"/>
      <c r="I23" s="14"/>
      <c r="J23" s="5"/>
      <c r="K23" s="15" t="s">
        <v>39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7"/>
      <c r="BI23" s="16" t="s">
        <v>4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9">
        <f>'[1]Приложеие № 3'!$G$43+DX23</f>
        <v>330.1981446235517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19">
        <f>'[1]Приложеие № 3'!$H$43</f>
        <v>0</v>
      </c>
      <c r="CE23" s="17"/>
      <c r="CF23" s="17"/>
      <c r="CG23" s="17"/>
      <c r="CH23" s="17"/>
      <c r="CI23" s="17"/>
      <c r="CJ23" s="17"/>
      <c r="CK23" s="17"/>
      <c r="CL23" s="17"/>
      <c r="CM23" s="18"/>
      <c r="CN23" s="9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1"/>
      <c r="DF23" s="9">
        <v>-7116.03222</v>
      </c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1"/>
      <c r="DX23" s="6">
        <v>-28.78185537644826</v>
      </c>
      <c r="EA23" s="6">
        <v>0</v>
      </c>
    </row>
    <row r="24" spans="1:131" s="6" customFormat="1" ht="15" customHeight="1">
      <c r="A24" s="12" t="s">
        <v>40</v>
      </c>
      <c r="B24" s="13"/>
      <c r="C24" s="13"/>
      <c r="D24" s="13"/>
      <c r="E24" s="13"/>
      <c r="F24" s="13"/>
      <c r="G24" s="13"/>
      <c r="H24" s="13"/>
      <c r="I24" s="14"/>
      <c r="J24" s="5"/>
      <c r="K24" s="15" t="s">
        <v>11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7"/>
      <c r="BI24" s="16" t="s">
        <v>4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9">
        <f>BT23</f>
        <v>330.1981446235517</v>
      </c>
      <c r="BU24" s="17"/>
      <c r="BV24" s="17"/>
      <c r="BW24" s="17"/>
      <c r="BX24" s="17"/>
      <c r="BY24" s="17"/>
      <c r="BZ24" s="17"/>
      <c r="CA24" s="17"/>
      <c r="CB24" s="17"/>
      <c r="CC24" s="18"/>
      <c r="CD24" s="19">
        <f>CD23</f>
        <v>0</v>
      </c>
      <c r="CE24" s="17"/>
      <c r="CF24" s="17"/>
      <c r="CG24" s="17"/>
      <c r="CH24" s="17"/>
      <c r="CI24" s="17"/>
      <c r="CJ24" s="17"/>
      <c r="CK24" s="17"/>
      <c r="CL24" s="17"/>
      <c r="CM24" s="18"/>
      <c r="CN24" s="9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1"/>
      <c r="DX24" s="6">
        <v>-28.78185537644826</v>
      </c>
      <c r="EA24" s="6">
        <v>0</v>
      </c>
    </row>
    <row r="25" spans="1:131" s="6" customFormat="1" ht="15" customHeight="1">
      <c r="A25" s="12" t="s">
        <v>9</v>
      </c>
      <c r="B25" s="13"/>
      <c r="C25" s="13"/>
      <c r="D25" s="13"/>
      <c r="E25" s="13"/>
      <c r="F25" s="13"/>
      <c r="G25" s="13"/>
      <c r="H25" s="13"/>
      <c r="I25" s="14"/>
      <c r="J25" s="5"/>
      <c r="K25" s="15" t="s">
        <v>20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7"/>
      <c r="BI25" s="16" t="s">
        <v>4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9">
        <f>'[1]Приложеие № 3'!$G$49+DX25</f>
        <v>18704.038035698384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19">
        <f>'[1]Приложеие № 3'!$H$49+EA25</f>
        <v>16043.882462065707</v>
      </c>
      <c r="CE25" s="17"/>
      <c r="CF25" s="17"/>
      <c r="CG25" s="17"/>
      <c r="CH25" s="17"/>
      <c r="CI25" s="17"/>
      <c r="CJ25" s="17"/>
      <c r="CK25" s="17"/>
      <c r="CL25" s="17"/>
      <c r="CM25" s="18"/>
      <c r="CN25" s="9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1"/>
      <c r="DX25" s="6">
        <v>-1630.3450714806374</v>
      </c>
      <c r="EA25" s="6">
        <v>-2003.476007934293</v>
      </c>
    </row>
    <row r="26" spans="1:131" s="6" customFormat="1" ht="15" customHeight="1">
      <c r="A26" s="12" t="s">
        <v>41</v>
      </c>
      <c r="B26" s="13"/>
      <c r="C26" s="13"/>
      <c r="D26" s="13"/>
      <c r="E26" s="13"/>
      <c r="F26" s="13"/>
      <c r="G26" s="13"/>
      <c r="H26" s="13"/>
      <c r="I26" s="14"/>
      <c r="J26" s="5"/>
      <c r="K26" s="15" t="s">
        <v>11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7"/>
      <c r="BI26" s="16" t="s">
        <v>4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28">
        <f>2624.4+DX26</f>
        <v>2413.984095910773</v>
      </c>
      <c r="BU26" s="29"/>
      <c r="BV26" s="29"/>
      <c r="BW26" s="29"/>
      <c r="BX26" s="29"/>
      <c r="BY26" s="29"/>
      <c r="BZ26" s="29"/>
      <c r="CA26" s="29"/>
      <c r="CB26" s="29"/>
      <c r="CC26" s="30"/>
      <c r="CD26" s="28">
        <f>BT26/BT25*CD25</f>
        <v>2070.6585939447527</v>
      </c>
      <c r="CE26" s="29"/>
      <c r="CF26" s="29"/>
      <c r="CG26" s="29"/>
      <c r="CH26" s="29"/>
      <c r="CI26" s="29"/>
      <c r="CJ26" s="29"/>
      <c r="CK26" s="29"/>
      <c r="CL26" s="29"/>
      <c r="CM26" s="30"/>
      <c r="CN26" s="9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1"/>
      <c r="DX26" s="6">
        <v>-210.4159040892273</v>
      </c>
      <c r="EA26" s="6">
        <v>-258.57299960904436</v>
      </c>
    </row>
    <row r="27" spans="1:131" s="6" customFormat="1" ht="30" customHeight="1">
      <c r="A27" s="12" t="s">
        <v>13</v>
      </c>
      <c r="B27" s="13"/>
      <c r="C27" s="13"/>
      <c r="D27" s="13"/>
      <c r="E27" s="13"/>
      <c r="F27" s="13"/>
      <c r="G27" s="13"/>
      <c r="H27" s="13"/>
      <c r="I27" s="14"/>
      <c r="J27" s="5"/>
      <c r="K27" s="15" t="s">
        <v>98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7"/>
      <c r="BI27" s="16" t="s">
        <v>4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9">
        <f>BT19-BT25</f>
        <v>8294.683634233457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19">
        <f>CD19-CD25</f>
        <v>7506.961782259405</v>
      </c>
      <c r="CE27" s="17"/>
      <c r="CF27" s="17"/>
      <c r="CG27" s="17"/>
      <c r="CH27" s="17"/>
      <c r="CI27" s="17"/>
      <c r="CJ27" s="17"/>
      <c r="CK27" s="17"/>
      <c r="CL27" s="17"/>
      <c r="CM27" s="18"/>
      <c r="CN27" s="9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1"/>
      <c r="DX27" s="6">
        <v>-723.0094676215558</v>
      </c>
      <c r="EA27" s="6">
        <v>-937.4300677405939</v>
      </c>
    </row>
    <row r="28" spans="1:131" s="6" customFormat="1" ht="30" customHeight="1">
      <c r="A28" s="12" t="s">
        <v>42</v>
      </c>
      <c r="B28" s="13"/>
      <c r="C28" s="13"/>
      <c r="D28" s="13"/>
      <c r="E28" s="13"/>
      <c r="F28" s="13"/>
      <c r="G28" s="13"/>
      <c r="H28" s="13"/>
      <c r="I28" s="14"/>
      <c r="J28" s="5"/>
      <c r="K28" s="15" t="s">
        <v>99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7"/>
      <c r="BI28" s="16" t="s">
        <v>4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9">
        <f>'[1]Приложеие № 3'!$G$138+DX28</f>
        <v>125.01990430658131</v>
      </c>
      <c r="BU28" s="17"/>
      <c r="BV28" s="17"/>
      <c r="BW28" s="17"/>
      <c r="BX28" s="17"/>
      <c r="BY28" s="17"/>
      <c r="BZ28" s="17"/>
      <c r="CA28" s="17"/>
      <c r="CB28" s="17"/>
      <c r="CC28" s="18"/>
      <c r="CD28" s="16">
        <v>0</v>
      </c>
      <c r="CE28" s="17"/>
      <c r="CF28" s="17"/>
      <c r="CG28" s="17"/>
      <c r="CH28" s="17"/>
      <c r="CI28" s="17"/>
      <c r="CJ28" s="17"/>
      <c r="CK28" s="17"/>
      <c r="CL28" s="17"/>
      <c r="CM28" s="18"/>
      <c r="CN28" s="9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1"/>
      <c r="DX28" s="6">
        <v>-10.897410732067364</v>
      </c>
      <c r="EA28" s="6">
        <v>0</v>
      </c>
    </row>
    <row r="29" spans="1:131" s="6" customFormat="1" ht="15" customHeight="1">
      <c r="A29" s="12" t="s">
        <v>44</v>
      </c>
      <c r="B29" s="13"/>
      <c r="C29" s="13"/>
      <c r="D29" s="13"/>
      <c r="E29" s="13"/>
      <c r="F29" s="13"/>
      <c r="G29" s="13"/>
      <c r="H29" s="13"/>
      <c r="I29" s="14"/>
      <c r="J29" s="5"/>
      <c r="K29" s="15" t="s">
        <v>43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7"/>
      <c r="BI29" s="16" t="s">
        <v>4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9">
        <f>'[1]Приложеие № 3'!$G$73+DX29</f>
        <v>60.72602165991289</v>
      </c>
      <c r="BU29" s="17"/>
      <c r="BV29" s="17"/>
      <c r="BW29" s="17"/>
      <c r="BX29" s="17"/>
      <c r="BY29" s="17"/>
      <c r="BZ29" s="17"/>
      <c r="CA29" s="17"/>
      <c r="CB29" s="17"/>
      <c r="CC29" s="18"/>
      <c r="CD29" s="19">
        <f>'[1]Приложеие № 3'!$H$73+EA29</f>
        <v>6.4974788708160975</v>
      </c>
      <c r="CE29" s="17"/>
      <c r="CF29" s="17"/>
      <c r="CG29" s="17"/>
      <c r="CH29" s="17"/>
      <c r="CI29" s="17"/>
      <c r="CJ29" s="17"/>
      <c r="CK29" s="17"/>
      <c r="CL29" s="17"/>
      <c r="CM29" s="18"/>
      <c r="CN29" s="9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1"/>
      <c r="DX29" s="6">
        <v>-5.293208340087121</v>
      </c>
      <c r="EA29" s="6">
        <v>-0.8113711291839021</v>
      </c>
    </row>
    <row r="30" spans="1:131" s="6" customFormat="1" ht="30" customHeight="1">
      <c r="A30" s="12" t="s">
        <v>100</v>
      </c>
      <c r="B30" s="13"/>
      <c r="C30" s="13"/>
      <c r="D30" s="13"/>
      <c r="E30" s="13"/>
      <c r="F30" s="13"/>
      <c r="G30" s="13"/>
      <c r="H30" s="13"/>
      <c r="I30" s="14"/>
      <c r="J30" s="5"/>
      <c r="K30" s="15" t="s">
        <v>45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7"/>
      <c r="BI30" s="16" t="s">
        <v>4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9">
        <f>BT27-BT29</f>
        <v>8233.957612573544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19">
        <f>CD27-CD29</f>
        <v>7500.464303388589</v>
      </c>
      <c r="CE30" s="17"/>
      <c r="CF30" s="17"/>
      <c r="CG30" s="17"/>
      <c r="CH30" s="17"/>
      <c r="CI30" s="17"/>
      <c r="CJ30" s="17"/>
      <c r="CK30" s="17"/>
      <c r="CL30" s="17"/>
      <c r="CM30" s="18"/>
      <c r="CN30" s="9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1"/>
      <c r="DX30" s="6">
        <v>-717.7162592814688</v>
      </c>
      <c r="EA30" s="6">
        <v>-936.6186966114102</v>
      </c>
    </row>
    <row r="31" spans="1:131" s="6" customFormat="1" ht="45" customHeight="1">
      <c r="A31" s="12" t="s">
        <v>101</v>
      </c>
      <c r="B31" s="13"/>
      <c r="C31" s="13"/>
      <c r="D31" s="13"/>
      <c r="E31" s="13"/>
      <c r="F31" s="13"/>
      <c r="G31" s="13"/>
      <c r="H31" s="13"/>
      <c r="I31" s="14"/>
      <c r="J31" s="5"/>
      <c r="K31" s="15" t="s">
        <v>102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7"/>
      <c r="BI31" s="16" t="s">
        <v>4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6">
        <v>0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16">
        <v>0</v>
      </c>
      <c r="CE31" s="17"/>
      <c r="CF31" s="17"/>
      <c r="CG31" s="17"/>
      <c r="CH31" s="17"/>
      <c r="CI31" s="17"/>
      <c r="CJ31" s="17"/>
      <c r="CK31" s="17"/>
      <c r="CL31" s="17"/>
      <c r="CM31" s="18"/>
      <c r="CN31" s="9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1"/>
      <c r="DX31" s="6">
        <v>0</v>
      </c>
      <c r="EA31" s="6">
        <v>0</v>
      </c>
    </row>
    <row r="32" spans="1:131" s="6" customFormat="1" ht="30" customHeight="1">
      <c r="A32" s="12" t="s">
        <v>103</v>
      </c>
      <c r="B32" s="13"/>
      <c r="C32" s="13"/>
      <c r="D32" s="13"/>
      <c r="E32" s="13"/>
      <c r="F32" s="13"/>
      <c r="G32" s="13"/>
      <c r="H32" s="13"/>
      <c r="I32" s="14"/>
      <c r="J32" s="5"/>
      <c r="K32" s="15" t="s">
        <v>104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7"/>
      <c r="BI32" s="16" t="s">
        <v>4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6">
        <v>0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16">
        <v>0</v>
      </c>
      <c r="CE32" s="17"/>
      <c r="CF32" s="17"/>
      <c r="CG32" s="17"/>
      <c r="CH32" s="17"/>
      <c r="CI32" s="17"/>
      <c r="CJ32" s="17"/>
      <c r="CK32" s="17"/>
      <c r="CL32" s="17"/>
      <c r="CM32" s="18"/>
      <c r="CN32" s="9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1"/>
      <c r="DX32" s="6">
        <v>0</v>
      </c>
      <c r="EA32" s="6">
        <v>0</v>
      </c>
    </row>
    <row r="33" spans="1:131" s="6" customFormat="1" ht="30" customHeight="1">
      <c r="A33" s="12" t="s">
        <v>46</v>
      </c>
      <c r="B33" s="13"/>
      <c r="C33" s="13"/>
      <c r="D33" s="13"/>
      <c r="E33" s="13"/>
      <c r="F33" s="13"/>
      <c r="G33" s="13"/>
      <c r="H33" s="13"/>
      <c r="I33" s="14"/>
      <c r="J33" s="5"/>
      <c r="K33" s="15" t="s">
        <v>47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7"/>
      <c r="BI33" s="16" t="s">
        <v>4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9">
        <f>'[1]Приложеие № 3'!$G$37+'[1]Приложеие № 3'!$G$38+'[1]Приложеие № 3'!$G$44+'[1]Приложеие № 3'!$G$53+'[1]Приложеие № 3'!$G$60+'[1]Приложеие № 3'!$G$61+'[1]Приложеие № 3'!$G$62+'[1]Приложеие № 3'!$G$63+'[1]Приложеие № 3'!$G$64+'[1]Приложеие № 3'!$G$79+'[1]Приложеие № 3'!$G$95+'[1]Приложеие № 3'!$G$96+'[1]Приложеие № 3'!$G$97+'[1]Приложеие № 3'!$G$98+'[1]Приложеие № 3'!$G$100+'[1]Приложеие № 3'!$G$101+'[1]Приложеие № 3'!$G$102+'[1]Приложеие № 3'!$G$103+'[1]Приложеие № 3'!$G$104+'[1]Приложеие № 3'!$G$131+'[1]Приложеие № 3'!$G$134+'[1]Приложеие № 3'!$G$137-BT28+DX33</f>
        <v>32162.89450303607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19">
        <f>'[1]Приложеие № 3'!$H$37+'[1]Приложеие № 3'!$H$38+'[1]Приложеие № 3'!$H$44+'[1]Приложеие № 3'!$H$53+'[1]Приложеие № 3'!$H$60+'[1]Приложеие № 3'!$H$61+'[1]Приложеие № 3'!$H$62+'[1]Приложеие № 3'!$H$63+'[1]Приложеие № 3'!$H$64+'[1]Приложеие № 3'!$H$79+'[1]Приложеие № 3'!$H$95+'[1]Приложеие № 3'!$H$96+'[1]Приложеие № 3'!$H$97+'[1]Приложеие № 3'!$H$98+'[1]Приложеие № 3'!$H$100+'[1]Приложеие № 3'!$H$101+'[1]Приложеие № 3'!$H$102+'[1]Приложеие № 3'!$H$103+'[1]Приложеие № 3'!$H$104+'[1]Приложеие № 3'!$H$131+'[1]Приложеие № 3'!$H$134+'[1]Приложеие № 3'!$H$137+EA33</f>
        <v>33434.50725567489</v>
      </c>
      <c r="CE33" s="17"/>
      <c r="CF33" s="17"/>
      <c r="CG33" s="17"/>
      <c r="CH33" s="17"/>
      <c r="CI33" s="17"/>
      <c r="CJ33" s="17"/>
      <c r="CK33" s="17"/>
      <c r="CL33" s="17"/>
      <c r="CM33" s="18"/>
      <c r="CN33" s="9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1"/>
      <c r="DX33" s="6">
        <v>-2802.5418841456267</v>
      </c>
      <c r="EA33" s="6">
        <v>-4175.126144325112</v>
      </c>
    </row>
    <row r="34" spans="1:131" s="6" customFormat="1" ht="15" customHeight="1">
      <c r="A34" s="12" t="s">
        <v>48</v>
      </c>
      <c r="B34" s="13"/>
      <c r="C34" s="13"/>
      <c r="D34" s="13"/>
      <c r="E34" s="13"/>
      <c r="F34" s="13"/>
      <c r="G34" s="13"/>
      <c r="H34" s="13"/>
      <c r="I34" s="14"/>
      <c r="J34" s="5"/>
      <c r="K34" s="15" t="s">
        <v>49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7"/>
      <c r="BI34" s="16" t="s">
        <v>4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6">
        <v>0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16">
        <v>0</v>
      </c>
      <c r="CE34" s="17"/>
      <c r="CF34" s="17"/>
      <c r="CG34" s="17"/>
      <c r="CH34" s="17"/>
      <c r="CI34" s="17"/>
      <c r="CJ34" s="17"/>
      <c r="CK34" s="17"/>
      <c r="CL34" s="17"/>
      <c r="CM34" s="18"/>
      <c r="CN34" s="9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1"/>
      <c r="DX34" s="6">
        <v>0</v>
      </c>
      <c r="EA34" s="6">
        <v>0</v>
      </c>
    </row>
    <row r="35" spans="1:131" s="6" customFormat="1" ht="45" customHeight="1">
      <c r="A35" s="12" t="s">
        <v>50</v>
      </c>
      <c r="B35" s="13"/>
      <c r="C35" s="13"/>
      <c r="D35" s="13"/>
      <c r="E35" s="13"/>
      <c r="F35" s="13"/>
      <c r="G35" s="13"/>
      <c r="H35" s="13"/>
      <c r="I35" s="14"/>
      <c r="J35" s="5"/>
      <c r="K35" s="15" t="s">
        <v>51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7"/>
      <c r="BI35" s="16" t="s">
        <v>4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6">
        <v>0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16">
        <v>0</v>
      </c>
      <c r="CE35" s="17"/>
      <c r="CF35" s="17"/>
      <c r="CG35" s="17"/>
      <c r="CH35" s="17"/>
      <c r="CI35" s="17"/>
      <c r="CJ35" s="17"/>
      <c r="CK35" s="17"/>
      <c r="CL35" s="17"/>
      <c r="CM35" s="18"/>
      <c r="CN35" s="9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1"/>
      <c r="DX35" s="6">
        <v>0</v>
      </c>
      <c r="EA35" s="6">
        <v>0</v>
      </c>
    </row>
    <row r="36" spans="1:131" s="6" customFormat="1" ht="15" customHeight="1">
      <c r="A36" s="12" t="s">
        <v>52</v>
      </c>
      <c r="B36" s="13"/>
      <c r="C36" s="13"/>
      <c r="D36" s="13"/>
      <c r="E36" s="13"/>
      <c r="F36" s="13"/>
      <c r="G36" s="13"/>
      <c r="H36" s="13"/>
      <c r="I36" s="14"/>
      <c r="J36" s="5"/>
      <c r="K36" s="15" t="s">
        <v>53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7"/>
      <c r="BI36" s="16" t="s">
        <v>4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9">
        <f>'[1]Приложеие № 3'!$G$38</f>
        <v>0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19">
        <f>'[1]Приложеие № 3'!$H$38+EA36</f>
        <v>103.24396448208677</v>
      </c>
      <c r="CE36" s="17"/>
      <c r="CF36" s="17"/>
      <c r="CG36" s="17"/>
      <c r="CH36" s="17"/>
      <c r="CI36" s="17"/>
      <c r="CJ36" s="17"/>
      <c r="CK36" s="17"/>
      <c r="CL36" s="17"/>
      <c r="CM36" s="18"/>
      <c r="CN36" s="9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1"/>
      <c r="DX36" s="6">
        <v>0</v>
      </c>
      <c r="EA36" s="6">
        <v>-12.89256551791323</v>
      </c>
    </row>
    <row r="37" spans="1:131" s="6" customFormat="1" ht="15" customHeight="1">
      <c r="A37" s="12" t="s">
        <v>54</v>
      </c>
      <c r="B37" s="13"/>
      <c r="C37" s="13"/>
      <c r="D37" s="13"/>
      <c r="E37" s="13"/>
      <c r="F37" s="13"/>
      <c r="G37" s="13"/>
      <c r="H37" s="13"/>
      <c r="I37" s="14"/>
      <c r="J37" s="5"/>
      <c r="K37" s="15" t="s">
        <v>21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7"/>
      <c r="BI37" s="16" t="s">
        <v>4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9">
        <f>'[1]Приложеие № 3'!$G$53+DX37</f>
        <v>5721.296536249099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19">
        <f>'[1]Приложеие № 3'!$H$53+EA37</f>
        <v>3070.2468362858885</v>
      </c>
      <c r="CE37" s="17"/>
      <c r="CF37" s="17"/>
      <c r="CG37" s="17"/>
      <c r="CH37" s="17"/>
      <c r="CI37" s="17"/>
      <c r="CJ37" s="17"/>
      <c r="CK37" s="17"/>
      <c r="CL37" s="17"/>
      <c r="CM37" s="18"/>
      <c r="CN37" s="9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1"/>
      <c r="DX37" s="6">
        <v>-498.6991361197089</v>
      </c>
      <c r="EA37" s="6">
        <v>-383.3963437141113</v>
      </c>
    </row>
    <row r="38" spans="1:131" s="6" customFormat="1" ht="45" customHeight="1">
      <c r="A38" s="12" t="s">
        <v>55</v>
      </c>
      <c r="B38" s="13"/>
      <c r="C38" s="13"/>
      <c r="D38" s="13"/>
      <c r="E38" s="13"/>
      <c r="F38" s="13"/>
      <c r="G38" s="13"/>
      <c r="H38" s="13"/>
      <c r="I38" s="14"/>
      <c r="J38" s="5"/>
      <c r="K38" s="15" t="s">
        <v>105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7"/>
      <c r="BI38" s="16" t="s">
        <v>4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6">
        <v>0</v>
      </c>
      <c r="BU38" s="17"/>
      <c r="BV38" s="17"/>
      <c r="BW38" s="17"/>
      <c r="BX38" s="17"/>
      <c r="BY38" s="17"/>
      <c r="BZ38" s="17"/>
      <c r="CA38" s="17"/>
      <c r="CB38" s="17"/>
      <c r="CC38" s="18"/>
      <c r="CD38" s="16">
        <v>0</v>
      </c>
      <c r="CE38" s="17"/>
      <c r="CF38" s="17"/>
      <c r="CG38" s="17"/>
      <c r="CH38" s="17"/>
      <c r="CI38" s="17"/>
      <c r="CJ38" s="17"/>
      <c r="CK38" s="17"/>
      <c r="CL38" s="17"/>
      <c r="CM38" s="18"/>
      <c r="CN38" s="9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1"/>
      <c r="DX38" s="6">
        <v>0</v>
      </c>
      <c r="EA38" s="6">
        <v>0</v>
      </c>
    </row>
    <row r="39" spans="1:131" s="6" customFormat="1" ht="15" customHeight="1">
      <c r="A39" s="12" t="s">
        <v>56</v>
      </c>
      <c r="B39" s="13"/>
      <c r="C39" s="13"/>
      <c r="D39" s="13"/>
      <c r="E39" s="13"/>
      <c r="F39" s="13"/>
      <c r="G39" s="13"/>
      <c r="H39" s="13"/>
      <c r="I39" s="14"/>
      <c r="J39" s="5"/>
      <c r="K39" s="15" t="s">
        <v>106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7"/>
      <c r="BI39" s="16" t="s">
        <v>4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9">
        <f>'[1]Приложеие № 3'!$G$37+DX39</f>
        <v>8494.829465825203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19">
        <f>'[1]Приложеие № 3'!$H$37+EA39</f>
        <v>5688.575150561804</v>
      </c>
      <c r="CE39" s="17"/>
      <c r="CF39" s="17"/>
      <c r="CG39" s="17"/>
      <c r="CH39" s="17"/>
      <c r="CI39" s="17"/>
      <c r="CJ39" s="17"/>
      <c r="CK39" s="17"/>
      <c r="CL39" s="17"/>
      <c r="CM39" s="18"/>
      <c r="CN39" s="9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1"/>
      <c r="DX39" s="6">
        <v>-740.4552603156367</v>
      </c>
      <c r="EA39" s="6">
        <v>-710.3594694381966</v>
      </c>
    </row>
    <row r="40" spans="1:131" s="6" customFormat="1" ht="15" customHeight="1">
      <c r="A40" s="12" t="s">
        <v>57</v>
      </c>
      <c r="B40" s="13"/>
      <c r="C40" s="13"/>
      <c r="D40" s="13"/>
      <c r="E40" s="13"/>
      <c r="F40" s="13"/>
      <c r="G40" s="13"/>
      <c r="H40" s="13"/>
      <c r="I40" s="14"/>
      <c r="J40" s="5"/>
      <c r="K40" s="15" t="s">
        <v>107</v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7"/>
      <c r="BI40" s="16" t="s">
        <v>4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16">
        <v>0</v>
      </c>
      <c r="BU40" s="17"/>
      <c r="BV40" s="17"/>
      <c r="BW40" s="17"/>
      <c r="BX40" s="17"/>
      <c r="BY40" s="17"/>
      <c r="BZ40" s="17"/>
      <c r="CA40" s="17"/>
      <c r="CB40" s="17"/>
      <c r="CC40" s="18"/>
      <c r="CD40" s="16">
        <v>0</v>
      </c>
      <c r="CE40" s="17"/>
      <c r="CF40" s="17"/>
      <c r="CG40" s="17"/>
      <c r="CH40" s="17"/>
      <c r="CI40" s="17"/>
      <c r="CJ40" s="17"/>
      <c r="CK40" s="17"/>
      <c r="CL40" s="17"/>
      <c r="CM40" s="18"/>
      <c r="CN40" s="9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1"/>
      <c r="DX40" s="6">
        <v>0</v>
      </c>
      <c r="EA40" s="6">
        <v>0</v>
      </c>
    </row>
    <row r="41" spans="1:131" s="6" customFormat="1" ht="15" customHeight="1">
      <c r="A41" s="12" t="s">
        <v>61</v>
      </c>
      <c r="B41" s="13"/>
      <c r="C41" s="13"/>
      <c r="D41" s="13"/>
      <c r="E41" s="13"/>
      <c r="F41" s="13"/>
      <c r="G41" s="13"/>
      <c r="H41" s="13"/>
      <c r="I41" s="14"/>
      <c r="J41" s="5"/>
      <c r="K41" s="15" t="s">
        <v>22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7"/>
      <c r="BI41" s="16" t="s">
        <v>4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9">
        <f>'[1]Приложеие № 3'!$G$135</f>
        <v>33.95</v>
      </c>
      <c r="BU41" s="17"/>
      <c r="BV41" s="17"/>
      <c r="BW41" s="17"/>
      <c r="BX41" s="17"/>
      <c r="BY41" s="17"/>
      <c r="BZ41" s="17"/>
      <c r="CA41" s="17"/>
      <c r="CB41" s="17"/>
      <c r="CC41" s="18"/>
      <c r="CD41" s="16">
        <v>0</v>
      </c>
      <c r="CE41" s="17"/>
      <c r="CF41" s="17"/>
      <c r="CG41" s="17"/>
      <c r="CH41" s="17"/>
      <c r="CI41" s="17"/>
      <c r="CJ41" s="17"/>
      <c r="CK41" s="17"/>
      <c r="CL41" s="17"/>
      <c r="CM41" s="18"/>
      <c r="CN41" s="9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1"/>
      <c r="DX41" s="6">
        <v>-2.722001197923056</v>
      </c>
      <c r="EA41" s="6">
        <v>0</v>
      </c>
    </row>
    <row r="42" spans="1:131" s="6" customFormat="1" ht="15" customHeight="1">
      <c r="A42" s="12" t="s">
        <v>108</v>
      </c>
      <c r="B42" s="13"/>
      <c r="C42" s="13"/>
      <c r="D42" s="13"/>
      <c r="E42" s="13"/>
      <c r="F42" s="13"/>
      <c r="G42" s="13"/>
      <c r="H42" s="13"/>
      <c r="I42" s="14"/>
      <c r="J42" s="5"/>
      <c r="K42" s="15" t="s">
        <v>23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7"/>
      <c r="BI42" s="16" t="s">
        <v>4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9">
        <f>'[1]Приложеие № 3'!$G$136</f>
        <v>639.2436318269902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19">
        <f>'[1]Приложеие № 3'!$H$134</f>
        <v>1087.25495</v>
      </c>
      <c r="CE42" s="17"/>
      <c r="CF42" s="17"/>
      <c r="CG42" s="17"/>
      <c r="CH42" s="17"/>
      <c r="CI42" s="17"/>
      <c r="CJ42" s="17"/>
      <c r="CK42" s="17"/>
      <c r="CL42" s="17"/>
      <c r="CM42" s="18"/>
      <c r="CN42" s="9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1"/>
      <c r="DX42" s="6">
        <v>-51.25248693955087</v>
      </c>
      <c r="EA42" s="6">
        <v>-120.69850612507945</v>
      </c>
    </row>
    <row r="43" spans="1:131" s="6" customFormat="1" ht="72.75" customHeight="1">
      <c r="A43" s="12" t="s">
        <v>109</v>
      </c>
      <c r="B43" s="13"/>
      <c r="C43" s="13"/>
      <c r="D43" s="13"/>
      <c r="E43" s="13"/>
      <c r="F43" s="13"/>
      <c r="G43" s="13"/>
      <c r="H43" s="13"/>
      <c r="I43" s="14"/>
      <c r="J43" s="5"/>
      <c r="K43" s="15" t="s">
        <v>58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7"/>
      <c r="BI43" s="16" t="s">
        <v>4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6">
        <v>0</v>
      </c>
      <c r="BU43" s="17"/>
      <c r="BV43" s="17"/>
      <c r="BW43" s="17"/>
      <c r="BX43" s="17"/>
      <c r="BY43" s="17"/>
      <c r="BZ43" s="17"/>
      <c r="CA43" s="17"/>
      <c r="CB43" s="17"/>
      <c r="CC43" s="18"/>
      <c r="CD43" s="16">
        <v>0</v>
      </c>
      <c r="CE43" s="17"/>
      <c r="CF43" s="17"/>
      <c r="CG43" s="17"/>
      <c r="CH43" s="17"/>
      <c r="CI43" s="17"/>
      <c r="CJ43" s="17"/>
      <c r="CK43" s="17"/>
      <c r="CL43" s="17"/>
      <c r="CM43" s="18"/>
      <c r="CN43" s="9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1"/>
      <c r="DX43" s="6">
        <v>0</v>
      </c>
      <c r="EA43" s="6">
        <v>0</v>
      </c>
    </row>
    <row r="44" spans="1:131" s="6" customFormat="1" ht="30" customHeight="1">
      <c r="A44" s="12" t="s">
        <v>110</v>
      </c>
      <c r="B44" s="13"/>
      <c r="C44" s="13"/>
      <c r="D44" s="13"/>
      <c r="E44" s="13"/>
      <c r="F44" s="13"/>
      <c r="G44" s="13"/>
      <c r="H44" s="13"/>
      <c r="I44" s="14"/>
      <c r="J44" s="5"/>
      <c r="K44" s="15" t="s">
        <v>59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7"/>
      <c r="BI44" s="16" t="s">
        <v>60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6">
        <v>0</v>
      </c>
      <c r="BU44" s="17"/>
      <c r="BV44" s="17"/>
      <c r="BW44" s="17"/>
      <c r="BX44" s="17"/>
      <c r="BY44" s="17"/>
      <c r="BZ44" s="17"/>
      <c r="CA44" s="17"/>
      <c r="CB44" s="17"/>
      <c r="CC44" s="18"/>
      <c r="CD44" s="16">
        <v>0</v>
      </c>
      <c r="CE44" s="17"/>
      <c r="CF44" s="17"/>
      <c r="CG44" s="17"/>
      <c r="CH44" s="17"/>
      <c r="CI44" s="17"/>
      <c r="CJ44" s="17"/>
      <c r="CK44" s="17"/>
      <c r="CL44" s="17"/>
      <c r="CM44" s="18"/>
      <c r="CN44" s="9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1"/>
      <c r="DX44" s="6">
        <v>0</v>
      </c>
      <c r="EA44" s="6">
        <v>0</v>
      </c>
    </row>
    <row r="45" spans="1:131" s="6" customFormat="1" ht="111.75" customHeight="1">
      <c r="A45" s="12" t="s">
        <v>111</v>
      </c>
      <c r="B45" s="13"/>
      <c r="C45" s="13"/>
      <c r="D45" s="13"/>
      <c r="E45" s="13"/>
      <c r="F45" s="13"/>
      <c r="G45" s="13"/>
      <c r="H45" s="13"/>
      <c r="I45" s="14"/>
      <c r="J45" s="5"/>
      <c r="K45" s="15" t="s">
        <v>62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7"/>
      <c r="BI45" s="16" t="s">
        <v>4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6">
        <v>0</v>
      </c>
      <c r="BU45" s="17"/>
      <c r="BV45" s="17"/>
      <c r="BW45" s="17"/>
      <c r="BX45" s="17"/>
      <c r="BY45" s="17"/>
      <c r="BZ45" s="17"/>
      <c r="CA45" s="17"/>
      <c r="CB45" s="17"/>
      <c r="CC45" s="18"/>
      <c r="CD45" s="16">
        <v>0</v>
      </c>
      <c r="CE45" s="17"/>
      <c r="CF45" s="17"/>
      <c r="CG45" s="17"/>
      <c r="CH45" s="17"/>
      <c r="CI45" s="17"/>
      <c r="CJ45" s="17"/>
      <c r="CK45" s="17"/>
      <c r="CL45" s="17"/>
      <c r="CM45" s="18"/>
      <c r="CN45" s="9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1"/>
      <c r="DX45" s="6">
        <v>0</v>
      </c>
      <c r="EA45" s="6">
        <v>0</v>
      </c>
    </row>
    <row r="46" spans="1:131" s="6" customFormat="1" ht="30" customHeight="1">
      <c r="A46" s="12" t="s">
        <v>112</v>
      </c>
      <c r="B46" s="13"/>
      <c r="C46" s="13"/>
      <c r="D46" s="13"/>
      <c r="E46" s="13"/>
      <c r="F46" s="13"/>
      <c r="G46" s="13"/>
      <c r="H46" s="13"/>
      <c r="I46" s="14"/>
      <c r="J46" s="5"/>
      <c r="K46" s="15" t="s">
        <v>113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7"/>
      <c r="BI46" s="16" t="s">
        <v>4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9">
        <f>BT33-BT37-BT39-BT41-BT42+DX46-DX41-DX42</f>
        <v>15818.136357699446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19">
        <f>CD33-CD37-CD39-CD41-CD42-CD36+EA46-EA42</f>
        <v>20658.10560094038</v>
      </c>
      <c r="CE46" s="17"/>
      <c r="CF46" s="17"/>
      <c r="CG46" s="17"/>
      <c r="CH46" s="17"/>
      <c r="CI46" s="17"/>
      <c r="CJ46" s="17"/>
      <c r="CK46" s="17"/>
      <c r="CL46" s="17"/>
      <c r="CM46" s="18"/>
      <c r="CN46" s="9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1"/>
      <c r="DX46" s="6">
        <v>-1509.4129995728074</v>
      </c>
      <c r="EA46" s="6">
        <v>-2947.779259529813</v>
      </c>
    </row>
    <row r="47" spans="1:131" s="6" customFormat="1" ht="45" customHeight="1">
      <c r="A47" s="12" t="s">
        <v>14</v>
      </c>
      <c r="B47" s="13"/>
      <c r="C47" s="13"/>
      <c r="D47" s="13"/>
      <c r="E47" s="13"/>
      <c r="F47" s="13"/>
      <c r="G47" s="13"/>
      <c r="H47" s="13"/>
      <c r="I47" s="14"/>
      <c r="J47" s="5"/>
      <c r="K47" s="15" t="s">
        <v>24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7"/>
      <c r="BI47" s="16" t="s">
        <v>4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6">
        <v>0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6">
        <v>0</v>
      </c>
      <c r="CE47" s="17"/>
      <c r="CF47" s="17"/>
      <c r="CG47" s="17"/>
      <c r="CH47" s="17"/>
      <c r="CI47" s="17"/>
      <c r="CJ47" s="17"/>
      <c r="CK47" s="17"/>
      <c r="CL47" s="17"/>
      <c r="CM47" s="18"/>
      <c r="CN47" s="9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1"/>
      <c r="DX47" s="6">
        <v>0</v>
      </c>
      <c r="EA47" s="6">
        <v>0</v>
      </c>
    </row>
    <row r="48" spans="1:108" s="6" customFormat="1" ht="30" customHeight="1">
      <c r="A48" s="12" t="s">
        <v>15</v>
      </c>
      <c r="B48" s="13"/>
      <c r="C48" s="13"/>
      <c r="D48" s="13"/>
      <c r="E48" s="13"/>
      <c r="F48" s="13"/>
      <c r="G48" s="13"/>
      <c r="H48" s="13"/>
      <c r="I48" s="14"/>
      <c r="J48" s="5"/>
      <c r="K48" s="15" t="s">
        <v>63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7"/>
      <c r="BI48" s="16" t="s">
        <v>4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9">
        <f>BT22+BT26+BT28</f>
        <v>5145.13916975858</v>
      </c>
      <c r="BU48" s="17"/>
      <c r="BV48" s="17"/>
      <c r="BW48" s="17"/>
      <c r="BX48" s="17"/>
      <c r="BY48" s="17"/>
      <c r="BZ48" s="17"/>
      <c r="CA48" s="17"/>
      <c r="CB48" s="17"/>
      <c r="CC48" s="18"/>
      <c r="CD48" s="19">
        <f>BT48</f>
        <v>5145.13916975858</v>
      </c>
      <c r="CE48" s="17"/>
      <c r="CF48" s="17"/>
      <c r="CG48" s="17"/>
      <c r="CH48" s="17"/>
      <c r="CI48" s="17"/>
      <c r="CJ48" s="17"/>
      <c r="CK48" s="17"/>
      <c r="CL48" s="17"/>
      <c r="CM48" s="18"/>
      <c r="CN48" s="9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1"/>
    </row>
    <row r="49" spans="1:108" s="6" customFormat="1" ht="45" customHeight="1">
      <c r="A49" s="12" t="s">
        <v>16</v>
      </c>
      <c r="B49" s="13"/>
      <c r="C49" s="13"/>
      <c r="D49" s="13"/>
      <c r="E49" s="13"/>
      <c r="F49" s="13"/>
      <c r="G49" s="13"/>
      <c r="H49" s="13"/>
      <c r="I49" s="14"/>
      <c r="J49" s="5"/>
      <c r="K49" s="15" t="s">
        <v>64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7"/>
      <c r="BI49" s="16" t="s">
        <v>4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6">
        <v>0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6">
        <v>0</v>
      </c>
      <c r="CE49" s="17"/>
      <c r="CF49" s="17"/>
      <c r="CG49" s="17"/>
      <c r="CH49" s="17"/>
      <c r="CI49" s="17"/>
      <c r="CJ49" s="17"/>
      <c r="CK49" s="17"/>
      <c r="CL49" s="17"/>
      <c r="CM49" s="18"/>
      <c r="CN49" s="9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1"/>
    </row>
    <row r="50" spans="1:108" s="6" customFormat="1" ht="30" customHeight="1">
      <c r="A50" s="12" t="s">
        <v>6</v>
      </c>
      <c r="B50" s="13"/>
      <c r="C50" s="13"/>
      <c r="D50" s="13"/>
      <c r="E50" s="13"/>
      <c r="F50" s="13"/>
      <c r="G50" s="13"/>
      <c r="H50" s="13"/>
      <c r="I50" s="14"/>
      <c r="J50" s="5"/>
      <c r="K50" s="15" t="s">
        <v>114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7"/>
      <c r="BI50" s="16" t="s">
        <v>65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9">
        <f>'[1]Приложеие № 3'!$G$20</f>
        <v>502.10299999999995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19">
        <f>'[1]Приложеие № 3'!$H$20</f>
        <v>425.5983783490875</v>
      </c>
      <c r="CE50" s="17"/>
      <c r="CF50" s="17"/>
      <c r="CG50" s="17"/>
      <c r="CH50" s="17"/>
      <c r="CI50" s="17"/>
      <c r="CJ50" s="17"/>
      <c r="CK50" s="17"/>
      <c r="CL50" s="17"/>
      <c r="CM50" s="18"/>
      <c r="CN50" s="9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1"/>
    </row>
    <row r="51" spans="1:108" s="6" customFormat="1" ht="60" customHeight="1">
      <c r="A51" s="12" t="s">
        <v>46</v>
      </c>
      <c r="B51" s="13"/>
      <c r="C51" s="13"/>
      <c r="D51" s="13"/>
      <c r="E51" s="13"/>
      <c r="F51" s="13"/>
      <c r="G51" s="13"/>
      <c r="H51" s="13"/>
      <c r="I51" s="14"/>
      <c r="J51" s="5"/>
      <c r="K51" s="15" t="s">
        <v>115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7"/>
      <c r="BI51" s="16" t="s">
        <v>4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6">
        <v>0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19">
        <f>'[1]Приложеие № 3'!$H$47</f>
        <v>9457.402</v>
      </c>
      <c r="CE51" s="17"/>
      <c r="CF51" s="17"/>
      <c r="CG51" s="17"/>
      <c r="CH51" s="17"/>
      <c r="CI51" s="17"/>
      <c r="CJ51" s="17"/>
      <c r="CK51" s="17"/>
      <c r="CL51" s="17"/>
      <c r="CM51" s="18"/>
      <c r="CN51" s="9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1"/>
    </row>
    <row r="52" spans="1:108" s="6" customFormat="1" ht="57" customHeight="1">
      <c r="A52" s="12" t="s">
        <v>25</v>
      </c>
      <c r="B52" s="13"/>
      <c r="C52" s="13"/>
      <c r="D52" s="13"/>
      <c r="E52" s="13"/>
      <c r="F52" s="13"/>
      <c r="G52" s="13"/>
      <c r="H52" s="13"/>
      <c r="I52" s="14"/>
      <c r="J52" s="5"/>
      <c r="K52" s="15" t="s">
        <v>67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7"/>
      <c r="BI52" s="16" t="s">
        <v>37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6" t="s">
        <v>37</v>
      </c>
      <c r="BU52" s="17"/>
      <c r="BV52" s="17"/>
      <c r="BW52" s="17"/>
      <c r="BX52" s="17"/>
      <c r="BY52" s="17"/>
      <c r="BZ52" s="17"/>
      <c r="CA52" s="17"/>
      <c r="CB52" s="17"/>
      <c r="CC52" s="18"/>
      <c r="CD52" s="16" t="s">
        <v>37</v>
      </c>
      <c r="CE52" s="17"/>
      <c r="CF52" s="17"/>
      <c r="CG52" s="17"/>
      <c r="CH52" s="17"/>
      <c r="CI52" s="17"/>
      <c r="CJ52" s="17"/>
      <c r="CK52" s="17"/>
      <c r="CL52" s="17"/>
      <c r="CM52" s="18"/>
      <c r="CN52" s="22" t="s">
        <v>37</v>
      </c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</row>
    <row r="53" spans="1:108" s="6" customFormat="1" ht="30" customHeight="1">
      <c r="A53" s="12" t="s">
        <v>5</v>
      </c>
      <c r="B53" s="13"/>
      <c r="C53" s="13"/>
      <c r="D53" s="13"/>
      <c r="E53" s="13"/>
      <c r="F53" s="13"/>
      <c r="G53" s="13"/>
      <c r="H53" s="13"/>
      <c r="I53" s="14"/>
      <c r="J53" s="5"/>
      <c r="K53" s="15" t="s">
        <v>68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7"/>
      <c r="BI53" s="16" t="s">
        <v>69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16">
        <v>0</v>
      </c>
      <c r="BU53" s="17"/>
      <c r="BV53" s="17"/>
      <c r="BW53" s="17"/>
      <c r="BX53" s="17"/>
      <c r="BY53" s="17"/>
      <c r="BZ53" s="17"/>
      <c r="CA53" s="17"/>
      <c r="CB53" s="17"/>
      <c r="CC53" s="18"/>
      <c r="CD53" s="16">
        <v>0</v>
      </c>
      <c r="CE53" s="17"/>
      <c r="CF53" s="17"/>
      <c r="CG53" s="17"/>
      <c r="CH53" s="17"/>
      <c r="CI53" s="17"/>
      <c r="CJ53" s="17"/>
      <c r="CK53" s="17"/>
      <c r="CL53" s="17"/>
      <c r="CM53" s="18"/>
      <c r="CN53" s="9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1"/>
    </row>
    <row r="54" spans="1:108" s="6" customFormat="1" ht="15" customHeight="1">
      <c r="A54" s="12" t="s">
        <v>70</v>
      </c>
      <c r="B54" s="13"/>
      <c r="C54" s="13"/>
      <c r="D54" s="13"/>
      <c r="E54" s="13"/>
      <c r="F54" s="13"/>
      <c r="G54" s="13"/>
      <c r="H54" s="13"/>
      <c r="I54" s="14"/>
      <c r="J54" s="5"/>
      <c r="K54" s="15" t="s">
        <v>71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7"/>
      <c r="BI54" s="16" t="s">
        <v>72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>
        <v>11.636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>
        <f aca="true" t="shared" si="0" ref="CD54:CD64">BT54</f>
        <v>11.636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9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1"/>
    </row>
    <row r="55" spans="1:108" s="6" customFormat="1" ht="30" customHeight="1">
      <c r="A55" s="12" t="s">
        <v>130</v>
      </c>
      <c r="B55" s="13"/>
      <c r="C55" s="13"/>
      <c r="D55" s="13"/>
      <c r="E55" s="13"/>
      <c r="F55" s="13"/>
      <c r="G55" s="13"/>
      <c r="H55" s="13"/>
      <c r="I55" s="14"/>
      <c r="J55" s="5"/>
      <c r="K55" s="15" t="s">
        <v>123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7"/>
      <c r="BI55" s="16" t="s">
        <v>72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>
        <f>BT54</f>
        <v>11.636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6">
        <f t="shared" si="0"/>
        <v>11.636</v>
      </c>
      <c r="CE55" s="17"/>
      <c r="CF55" s="17"/>
      <c r="CG55" s="17"/>
      <c r="CH55" s="17"/>
      <c r="CI55" s="17"/>
      <c r="CJ55" s="17"/>
      <c r="CK55" s="17"/>
      <c r="CL55" s="17"/>
      <c r="CM55" s="18"/>
      <c r="CN55" s="9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1"/>
    </row>
    <row r="56" spans="1:108" s="6" customFormat="1" ht="37.5" customHeight="1">
      <c r="A56" s="12" t="s">
        <v>73</v>
      </c>
      <c r="B56" s="13"/>
      <c r="C56" s="13"/>
      <c r="D56" s="13"/>
      <c r="E56" s="13"/>
      <c r="F56" s="13"/>
      <c r="G56" s="13"/>
      <c r="H56" s="13"/>
      <c r="I56" s="14"/>
      <c r="J56" s="5"/>
      <c r="K56" s="15" t="s">
        <v>74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7"/>
      <c r="BI56" s="16" t="s">
        <v>75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>
        <v>80.01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6">
        <f t="shared" si="0"/>
        <v>80.01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9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1"/>
    </row>
    <row r="57" spans="1:108" s="6" customFormat="1" ht="37.5" customHeight="1">
      <c r="A57" s="12" t="s">
        <v>127</v>
      </c>
      <c r="B57" s="13"/>
      <c r="C57" s="13"/>
      <c r="D57" s="13"/>
      <c r="E57" s="13"/>
      <c r="F57" s="13"/>
      <c r="G57" s="13"/>
      <c r="H57" s="13"/>
      <c r="I57" s="14"/>
      <c r="J57" s="5"/>
      <c r="K57" s="15" t="s">
        <v>124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7"/>
      <c r="BI57" s="16" t="s">
        <v>75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>
        <v>22.93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6">
        <f t="shared" si="0"/>
        <v>22.93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9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1"/>
    </row>
    <row r="58" spans="1:108" s="6" customFormat="1" ht="37.5" customHeight="1">
      <c r="A58" s="12" t="s">
        <v>128</v>
      </c>
      <c r="B58" s="13"/>
      <c r="C58" s="13"/>
      <c r="D58" s="13"/>
      <c r="E58" s="13"/>
      <c r="F58" s="13"/>
      <c r="G58" s="13"/>
      <c r="H58" s="13"/>
      <c r="I58" s="14"/>
      <c r="J58" s="5"/>
      <c r="K58" s="15" t="s">
        <v>125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7"/>
      <c r="BI58" s="16" t="s">
        <v>75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>
        <v>57.08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>
        <f t="shared" si="0"/>
        <v>57.08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9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1"/>
    </row>
    <row r="59" spans="1:108" s="6" customFormat="1" ht="37.5" customHeight="1">
      <c r="A59" s="12" t="s">
        <v>76</v>
      </c>
      <c r="B59" s="13"/>
      <c r="C59" s="13"/>
      <c r="D59" s="13"/>
      <c r="E59" s="13"/>
      <c r="F59" s="13"/>
      <c r="G59" s="13"/>
      <c r="H59" s="13"/>
      <c r="I59" s="14"/>
      <c r="J59" s="5"/>
      <c r="K59" s="15" t="s">
        <v>77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7"/>
      <c r="BI59" s="16" t="s">
        <v>75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>
        <v>235.8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f t="shared" si="0"/>
        <v>235.8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9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1"/>
    </row>
    <row r="60" spans="1:108" s="6" customFormat="1" ht="37.5" customHeight="1">
      <c r="A60" s="12" t="s">
        <v>129</v>
      </c>
      <c r="B60" s="13"/>
      <c r="C60" s="13"/>
      <c r="D60" s="13"/>
      <c r="E60" s="13"/>
      <c r="F60" s="13"/>
      <c r="G60" s="13"/>
      <c r="H60" s="13"/>
      <c r="I60" s="14"/>
      <c r="J60" s="5"/>
      <c r="K60" s="15" t="s">
        <v>126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7"/>
      <c r="BI60" s="16" t="s">
        <v>75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v>235.8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f t="shared" si="0"/>
        <v>235.8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9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1"/>
    </row>
    <row r="61" spans="1:108" s="6" customFormat="1" ht="15" customHeight="1">
      <c r="A61" s="12" t="s">
        <v>78</v>
      </c>
      <c r="B61" s="13"/>
      <c r="C61" s="13"/>
      <c r="D61" s="13"/>
      <c r="E61" s="13"/>
      <c r="F61" s="13"/>
      <c r="G61" s="13"/>
      <c r="H61" s="13"/>
      <c r="I61" s="14"/>
      <c r="J61" s="5"/>
      <c r="K61" s="15" t="s">
        <v>79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7"/>
      <c r="BI61" s="16" t="s">
        <v>80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>
        <f>0.71+3.335+5.06+6.697+2.46</f>
        <v>18.262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f t="shared" si="0"/>
        <v>18.262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9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1"/>
    </row>
    <row r="62" spans="1:108" s="6" customFormat="1" ht="30" customHeight="1">
      <c r="A62" s="12" t="s">
        <v>119</v>
      </c>
      <c r="B62" s="13"/>
      <c r="C62" s="13"/>
      <c r="D62" s="13"/>
      <c r="E62" s="13"/>
      <c r="F62" s="13"/>
      <c r="G62" s="13"/>
      <c r="H62" s="13"/>
      <c r="I62" s="14"/>
      <c r="J62" s="5"/>
      <c r="K62" s="15" t="s">
        <v>121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7"/>
      <c r="BI62" s="16" t="s">
        <v>80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>
        <f>0.71+5.06</f>
        <v>5.77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f t="shared" si="0"/>
        <v>5.77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9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1"/>
    </row>
    <row r="63" spans="1:108" s="6" customFormat="1" ht="30" customHeight="1">
      <c r="A63" s="12" t="s">
        <v>120</v>
      </c>
      <c r="B63" s="13"/>
      <c r="C63" s="13"/>
      <c r="D63" s="13"/>
      <c r="E63" s="13"/>
      <c r="F63" s="13"/>
      <c r="G63" s="13"/>
      <c r="H63" s="13"/>
      <c r="I63" s="14"/>
      <c r="J63" s="5"/>
      <c r="K63" s="15" t="s">
        <v>122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7"/>
      <c r="BI63" s="16" t="s">
        <v>80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>
        <f>BT61-BT62</f>
        <v>12.492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f t="shared" si="0"/>
        <v>12.492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9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1"/>
    </row>
    <row r="64" spans="1:108" s="6" customFormat="1" ht="15" customHeight="1">
      <c r="A64" s="12" t="s">
        <v>81</v>
      </c>
      <c r="B64" s="13"/>
      <c r="C64" s="13"/>
      <c r="D64" s="13"/>
      <c r="E64" s="13"/>
      <c r="F64" s="13"/>
      <c r="G64" s="13"/>
      <c r="H64" s="13"/>
      <c r="I64" s="14"/>
      <c r="J64" s="5"/>
      <c r="K64" s="15" t="s">
        <v>82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7"/>
      <c r="BI64" s="16" t="s">
        <v>66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25">
        <f>BT63/BT61</f>
        <v>0.6840433687438398</v>
      </c>
      <c r="BU64" s="26"/>
      <c r="BV64" s="26"/>
      <c r="BW64" s="26"/>
      <c r="BX64" s="26"/>
      <c r="BY64" s="26"/>
      <c r="BZ64" s="26"/>
      <c r="CA64" s="26"/>
      <c r="CB64" s="26"/>
      <c r="CC64" s="27"/>
      <c r="CD64" s="25">
        <f t="shared" si="0"/>
        <v>0.6840433687438398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9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1"/>
    </row>
    <row r="65" spans="1:108" s="6" customFormat="1" ht="30" customHeight="1">
      <c r="A65" s="12" t="s">
        <v>83</v>
      </c>
      <c r="B65" s="13"/>
      <c r="C65" s="13"/>
      <c r="D65" s="13"/>
      <c r="E65" s="13"/>
      <c r="F65" s="13"/>
      <c r="G65" s="13"/>
      <c r="H65" s="13"/>
      <c r="I65" s="14"/>
      <c r="J65" s="5"/>
      <c r="K65" s="15" t="s">
        <v>84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7"/>
      <c r="BI65" s="16" t="s">
        <v>4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>
        <v>0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>
        <v>0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9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1"/>
    </row>
    <row r="66" spans="1:108" s="6" customFormat="1" ht="30" customHeight="1">
      <c r="A66" s="12" t="s">
        <v>85</v>
      </c>
      <c r="B66" s="13"/>
      <c r="C66" s="13"/>
      <c r="D66" s="13"/>
      <c r="E66" s="13"/>
      <c r="F66" s="13"/>
      <c r="G66" s="13"/>
      <c r="H66" s="13"/>
      <c r="I66" s="14"/>
      <c r="J66" s="5"/>
      <c r="K66" s="15" t="s">
        <v>86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7"/>
      <c r="BI66" s="16" t="s">
        <v>4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16">
        <v>0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6">
        <v>0</v>
      </c>
      <c r="CE66" s="17"/>
      <c r="CF66" s="17"/>
      <c r="CG66" s="17"/>
      <c r="CH66" s="17"/>
      <c r="CI66" s="17"/>
      <c r="CJ66" s="17"/>
      <c r="CK66" s="17"/>
      <c r="CL66" s="17"/>
      <c r="CM66" s="18"/>
      <c r="CN66" s="9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1"/>
    </row>
    <row r="67" spans="1:108" s="6" customFormat="1" ht="45" customHeight="1">
      <c r="A67" s="12" t="s">
        <v>87</v>
      </c>
      <c r="B67" s="13"/>
      <c r="C67" s="13"/>
      <c r="D67" s="13"/>
      <c r="E67" s="13"/>
      <c r="F67" s="13"/>
      <c r="G67" s="13"/>
      <c r="H67" s="13"/>
      <c r="I67" s="14"/>
      <c r="J67" s="5"/>
      <c r="K67" s="15" t="s">
        <v>88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7"/>
      <c r="BI67" s="16" t="s">
        <v>66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16"/>
      <c r="BU67" s="17"/>
      <c r="BV67" s="17"/>
      <c r="BW67" s="17"/>
      <c r="BX67" s="17"/>
      <c r="BY67" s="17"/>
      <c r="BZ67" s="17"/>
      <c r="CA67" s="17"/>
      <c r="CB67" s="17"/>
      <c r="CC67" s="18"/>
      <c r="CD67" s="16" t="s">
        <v>37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22" t="s">
        <v>37</v>
      </c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4"/>
    </row>
    <row r="69" s="1" customFormat="1" ht="12.75">
      <c r="G69" s="1" t="s">
        <v>17</v>
      </c>
    </row>
    <row r="70" spans="1:108" s="1" customFormat="1" ht="68.25" customHeight="1">
      <c r="A70" s="20" t="s">
        <v>89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</row>
    <row r="71" spans="1:108" s="1" customFormat="1" ht="25.5" customHeight="1">
      <c r="A71" s="20" t="s">
        <v>90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</row>
    <row r="72" spans="1:108" s="1" customFormat="1" ht="25.5" customHeight="1">
      <c r="A72" s="20" t="s">
        <v>116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</row>
    <row r="73" spans="1:108" s="1" customFormat="1" ht="25.5" customHeight="1">
      <c r="A73" s="20" t="s">
        <v>91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</row>
    <row r="74" spans="1:108" s="1" customFormat="1" ht="25.5" customHeight="1">
      <c r="A74" s="20" t="s">
        <v>92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</row>
    <row r="75" ht="3" customHeight="1"/>
  </sheetData>
  <sheetProtection/>
  <mergeCells count="330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A42:I42"/>
    <mergeCell ref="K42:BG42"/>
    <mergeCell ref="BI42:BS42"/>
    <mergeCell ref="BT42:CC42"/>
    <mergeCell ref="CD44:CM44"/>
    <mergeCell ref="CN44:DD44"/>
    <mergeCell ref="A43:I43"/>
    <mergeCell ref="K43:BG43"/>
    <mergeCell ref="BI43:BS43"/>
    <mergeCell ref="BT43:CC43"/>
    <mergeCell ref="CD42:CM42"/>
    <mergeCell ref="CN42:DD42"/>
    <mergeCell ref="CD43:CM43"/>
    <mergeCell ref="CN43:DD43"/>
    <mergeCell ref="CD45:CM45"/>
    <mergeCell ref="CN45:DD45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60:CM60"/>
    <mergeCell ref="CN60:DD60"/>
    <mergeCell ref="A59:I59"/>
    <mergeCell ref="K59:BG59"/>
    <mergeCell ref="BI59:BS59"/>
    <mergeCell ref="BT59:CC59"/>
    <mergeCell ref="CD57:CM57"/>
    <mergeCell ref="CN57:DD57"/>
    <mergeCell ref="CD59:CM59"/>
    <mergeCell ref="CN59:DD59"/>
    <mergeCell ref="CD61:CM61"/>
    <mergeCell ref="CN61:DD61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A62:I62"/>
    <mergeCell ref="K62:BG62"/>
    <mergeCell ref="BI62:BS62"/>
    <mergeCell ref="BT62:CC62"/>
    <mergeCell ref="CD65:CM65"/>
    <mergeCell ref="CN65:DD65"/>
    <mergeCell ref="A64:I64"/>
    <mergeCell ref="K64:BG64"/>
    <mergeCell ref="BI64:BS64"/>
    <mergeCell ref="BT64:CC64"/>
    <mergeCell ref="CD62:CM62"/>
    <mergeCell ref="CN62:DD62"/>
    <mergeCell ref="CD64:CM64"/>
    <mergeCell ref="CN64:DD64"/>
    <mergeCell ref="CD66:CM66"/>
    <mergeCell ref="CN66:DD66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A74:DD74"/>
    <mergeCell ref="K27:BG27"/>
    <mergeCell ref="A28:I28"/>
    <mergeCell ref="K28:BG28"/>
    <mergeCell ref="BI28:BS28"/>
    <mergeCell ref="BT28:CC28"/>
    <mergeCell ref="CD28:CM28"/>
    <mergeCell ref="CN28:DD28"/>
    <mergeCell ref="CD67:CM67"/>
    <mergeCell ref="CN67:DD67"/>
    <mergeCell ref="CD32:CM32"/>
    <mergeCell ref="CN32:DD32"/>
    <mergeCell ref="A72:DD72"/>
    <mergeCell ref="A73:DD73"/>
    <mergeCell ref="A70:DD70"/>
    <mergeCell ref="A71:DD71"/>
    <mergeCell ref="A67:I67"/>
    <mergeCell ref="K67:BG67"/>
    <mergeCell ref="BI67:BS67"/>
    <mergeCell ref="BT67:CC67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41:CM41"/>
    <mergeCell ref="CN41:DD41"/>
    <mergeCell ref="A40:I40"/>
    <mergeCell ref="K40:BG40"/>
    <mergeCell ref="BI40:BS40"/>
    <mergeCell ref="BT40:CC40"/>
    <mergeCell ref="A41:I41"/>
    <mergeCell ref="K41:BG41"/>
    <mergeCell ref="BI46:BS46"/>
    <mergeCell ref="BT46:CC46"/>
    <mergeCell ref="BI41:BS41"/>
    <mergeCell ref="BT41:CC41"/>
    <mergeCell ref="CD39:CM39"/>
    <mergeCell ref="CN39:DD39"/>
    <mergeCell ref="CD40:CM40"/>
    <mergeCell ref="CN40:DD40"/>
    <mergeCell ref="CD46:CM46"/>
    <mergeCell ref="CN46:DD46"/>
    <mergeCell ref="A63:I63"/>
    <mergeCell ref="K63:BG63"/>
    <mergeCell ref="BI63:BS63"/>
    <mergeCell ref="BT63:CC63"/>
    <mergeCell ref="CD63:CM63"/>
    <mergeCell ref="CN63:DD63"/>
    <mergeCell ref="DF21:DV21"/>
    <mergeCell ref="DF23:DV23"/>
    <mergeCell ref="A58:I58"/>
    <mergeCell ref="K58:BG58"/>
    <mergeCell ref="BI58:BS58"/>
    <mergeCell ref="BT58:CC58"/>
    <mergeCell ref="CD58:CM58"/>
    <mergeCell ref="CN58:DD58"/>
    <mergeCell ref="A46:I46"/>
    <mergeCell ref="K46:BG4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Савостин Иван Владимирович</cp:lastModifiedBy>
  <cp:lastPrinted>2015-01-19T12:47:27Z</cp:lastPrinted>
  <dcterms:created xsi:type="dcterms:W3CDTF">2010-05-19T10:50:44Z</dcterms:created>
  <dcterms:modified xsi:type="dcterms:W3CDTF">2021-05-24T05:33:48Z</dcterms:modified>
  <cp:category/>
  <cp:version/>
  <cp:contentType/>
  <cp:contentStatus/>
</cp:coreProperties>
</file>