
<file path=[Content_Types].xml><?xml version="1.0" encoding="utf-8"?>
<Types xmlns="http://schemas.openxmlformats.org/package/2006/content-types"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8635" windowHeight="12780"/>
  </bookViews>
  <sheets>
    <sheet name="Титульный" sheetId="1" r:id="rId1"/>
    <sheet name="Территории" sheetId="2" r:id="rId2"/>
    <sheet name="Перечень тарифов" sheetId="3" r:id="rId3"/>
    <sheet name="Форма 1.0.1 | Форма 1.10" sheetId="4" r:id="rId4"/>
    <sheet name="Форма 1.10" sheetId="5" r:id="rId5"/>
    <sheet name="Форма 1.0.1 | Форма 1.11.1" sheetId="6" r:id="rId6"/>
    <sheet name="Форма 1.11.1" sheetId="7" r:id="rId7"/>
    <sheet name="Форма 1.0.1 | Т-гор.вода" sheetId="8" r:id="rId8"/>
    <sheet name="Форма 1.11.2 | Т-гор.вода" sheetId="9" r:id="rId9"/>
  </sheets>
  <externalReferences>
    <externalReference r:id="rId10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DESCRIPTION_TERRITORY">[1]REESTR_DS!$B$2:$B$3</definedName>
    <definedName name="kind_group_rates_load_filter">[1]TEHSHEET!$AQ$2:$AQ$4</definedName>
    <definedName name="kind_of_cons">[1]TEHSHEET!$R$2:$R$6</definedName>
    <definedName name="kind_of_control_method">[1]TEHSHEET!$K$2:$K$5</definedName>
    <definedName name="kind_of_data_type">[1]TEHSHEET!$P$2:$P$3</definedName>
    <definedName name="kind_of_NDS">[1]TEHSHEET!$H$2:$H$4</definedName>
    <definedName name="MODesc">'[1]Перечень тарифов'!$N$20:$N$28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R37" i="9"/>
  <c r="AG35"/>
  <c r="O30"/>
  <c r="R25"/>
  <c r="AG23"/>
  <c r="O18"/>
  <c r="N17"/>
  <c r="O17" s="1"/>
  <c r="P17" s="1"/>
  <c r="Q17" s="1"/>
  <c r="R17" s="1"/>
  <c r="S17" s="1"/>
  <c r="T17" s="1"/>
  <c r="U17" s="1"/>
  <c r="V17" s="1"/>
  <c r="W17" s="1"/>
  <c r="X17" s="1"/>
  <c r="Y17" s="1"/>
  <c r="Z17" s="1"/>
  <c r="AB17" s="1"/>
  <c r="AC17" s="1"/>
  <c r="AD17" s="1"/>
  <c r="P9"/>
  <c r="M9"/>
  <c r="P8"/>
  <c r="M8"/>
  <c r="H19" i="8"/>
  <c r="H18"/>
  <c r="H17"/>
  <c r="H15"/>
  <c r="H14"/>
  <c r="H13"/>
  <c r="H12"/>
  <c r="H11"/>
  <c r="H9"/>
  <c r="H8"/>
  <c r="H7"/>
  <c r="F41" i="7"/>
  <c r="E41"/>
  <c r="F39"/>
  <c r="E39"/>
  <c r="F36"/>
  <c r="E36"/>
  <c r="F34"/>
  <c r="E34"/>
  <c r="F31"/>
  <c r="E31"/>
  <c r="F29"/>
  <c r="E29"/>
  <c r="F26"/>
  <c r="E26"/>
  <c r="F24"/>
  <c r="E24"/>
  <c r="F19"/>
  <c r="E19"/>
  <c r="F17"/>
  <c r="E17"/>
  <c r="F8"/>
  <c r="E8"/>
  <c r="F7"/>
  <c r="E7"/>
  <c r="H19" i="6"/>
  <c r="H18"/>
  <c r="H17"/>
  <c r="H15"/>
  <c r="H14"/>
  <c r="H13"/>
  <c r="H12"/>
  <c r="H11"/>
  <c r="H9"/>
  <c r="H8"/>
  <c r="H7"/>
  <c r="H19" i="4"/>
  <c r="H18"/>
  <c r="H17"/>
  <c r="H15"/>
  <c r="H14"/>
  <c r="H13"/>
  <c r="H12"/>
  <c r="H11"/>
  <c r="H9"/>
  <c r="H8"/>
  <c r="H7"/>
  <c r="R14" i="2"/>
  <c r="R13"/>
  <c r="R12"/>
  <c r="P12"/>
  <c r="L34" i="9"/>
  <c r="L22"/>
  <c r="L33"/>
  <c r="L18"/>
  <c r="L36"/>
  <c r="AF34"/>
  <c r="L31"/>
  <c r="L24"/>
  <c r="AF22"/>
  <c r="L19"/>
  <c r="L35"/>
  <c r="L32"/>
  <c r="L23"/>
  <c r="L20"/>
  <c r="AE35"/>
  <c r="L30"/>
  <c r="AE23"/>
  <c r="L21"/>
  <c r="F18" i="8"/>
  <c r="F9"/>
  <c r="F16"/>
  <c r="F14"/>
  <c r="F12"/>
  <c r="F19"/>
  <c r="F17"/>
  <c r="F10"/>
  <c r="F8"/>
  <c r="F15"/>
  <c r="F13"/>
  <c r="F11"/>
  <c r="F18" i="6"/>
  <c r="F9"/>
  <c r="F16"/>
  <c r="F14"/>
  <c r="F12"/>
  <c r="F19"/>
  <c r="F17"/>
  <c r="F10"/>
  <c r="F8"/>
  <c r="F13"/>
  <c r="F15"/>
  <c r="F11"/>
  <c r="F16" i="4"/>
  <c r="F14"/>
  <c r="F12"/>
  <c r="F19"/>
  <c r="F17"/>
  <c r="F8"/>
  <c r="F15"/>
  <c r="F13"/>
  <c r="F11"/>
  <c r="F18"/>
  <c r="F9"/>
  <c r="F10"/>
  <c r="M13" i="2"/>
  <c r="M12"/>
  <c r="M14"/>
</calcChain>
</file>

<file path=xl/sharedStrings.xml><?xml version="1.0" encoding="utf-8"?>
<sst xmlns="http://schemas.openxmlformats.org/spreadsheetml/2006/main" count="447" uniqueCount="197">
  <si>
    <t>Предложение регулируемой организации об установлении тарифов в сфере горячего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</si>
  <si>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Субъект РФ</t>
  </si>
  <si>
    <t>Сахалинская область</t>
  </si>
  <si>
    <t>Отсутствует Интернет в границах территории МО, где организация осуществляет регулируемые виды деятельности</t>
  </si>
  <si>
    <t>нет</t>
  </si>
  <si>
    <t>Начало периода регулирования</t>
  </si>
  <si>
    <t>01.01.2020</t>
  </si>
  <si>
    <t>Окончание периода регулирования</t>
  </si>
  <si>
    <t>31.12.2020</t>
  </si>
  <si>
    <t>Тип отчета</t>
  </si>
  <si>
    <t>первичное раскрытие информации</t>
  </si>
  <si>
    <t>Дата внесения изменений в информацию, подлежащую раскрытию</t>
  </si>
  <si>
    <t>08.05.2019</t>
  </si>
  <si>
    <t>Дата периода регулирования, с которой предлагаются изменения в тарифы</t>
  </si>
  <si>
    <t>Первичное предложение по тарифам</t>
  </si>
  <si>
    <t>Дата подачи заявления об утверждении тарифов</t>
  </si>
  <si>
    <t>30.04.2019</t>
  </si>
  <si>
    <t>Номер подачи заявления об утверждении тарифов</t>
  </si>
  <si>
    <t>б/н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</si>
  <si>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</si>
  <si>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</si>
  <si>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</si>
  <si>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Является ли данное юридическое лицо подразделением (филиалом) другой организации</t>
  </si>
  <si>
    <t>Наименование организации</t>
  </si>
  <si>
    <t>Общество с ограниченной ответственностью "Сахалинская Газовая Энергетическая компания"</t>
  </si>
  <si>
    <t>Наименование филиала</t>
  </si>
  <si>
    <t>ИНН</t>
  </si>
  <si>
    <t>6501178250</t>
  </si>
  <si>
    <t>КПП</t>
  </si>
  <si>
    <t>650101001</t>
  </si>
  <si>
    <t>Режим налогообложения</t>
  </si>
  <si>
    <t>общий</t>
  </si>
  <si>
    <t>Почтовый адрес регулируемой организации</t>
  </si>
  <si>
    <t xml:space="preserve">693013, Россия, г. Южно-Сахалинск, ул.  Лунного света, 25 </t>
  </si>
  <si>
    <t>Фамилия, имя, отчество руководителя</t>
  </si>
  <si>
    <t>Кутузов Алексей Владимирович</t>
  </si>
  <si>
    <t>Ответственный за заполнение формы</t>
  </si>
  <si>
    <t>Фамилия, имя, отчество</t>
  </si>
  <si>
    <t>Хроменкова Наталья Васильевна</t>
  </si>
  <si>
    <t>Должность</t>
  </si>
  <si>
    <t>Руководитель службы ПА и ПФР</t>
  </si>
  <si>
    <t>Контактный телефон</t>
  </si>
  <si>
    <t>8 (4242) 45 00 47, сот. 8 (914) 376 66 29</t>
  </si>
  <si>
    <t>E-mail</t>
  </si>
  <si>
    <t>natalya.khromenkova@sakhgek.ru</t>
  </si>
  <si>
    <t>МО</t>
  </si>
  <si>
    <t>ОКТМО</t>
  </si>
  <si>
    <t>МР</t>
  </si>
  <si>
    <t>Перечень муниципальных районов и муниципальных образований (территорий действия тарифа)</t>
  </si>
  <si>
    <t>да</t>
  </si>
  <si>
    <t>Территория действия тарифа</t>
  </si>
  <si>
    <t>Муниципальный район</t>
  </si>
  <si>
    <t>Муниципальное образование</t>
  </si>
  <si>
    <t>№ п/п</t>
  </si>
  <si>
    <t>Наименование</t>
  </si>
  <si>
    <t>1</t>
  </si>
  <si>
    <t>2</t>
  </si>
  <si>
    <t>3</t>
  </si>
  <si>
    <t>4</t>
  </si>
  <si>
    <t>5</t>
  </si>
  <si>
    <t>6</t>
  </si>
  <si>
    <t>7</t>
  </si>
  <si>
    <t>размерженный МР</t>
  </si>
  <si>
    <t>флаг используемости территории на листе Перечень тарифов</t>
  </si>
  <si>
    <t>копия территорий</t>
  </si>
  <si>
    <t>МР (ОКТМО)</t>
  </si>
  <si>
    <t>auto</t>
  </si>
  <si>
    <t>городской округ "Город Южно-Сахалинск", городской округ "Город Южно-Сахалинск" (64701000);</t>
  </si>
  <si>
    <t>0</t>
  </si>
  <si>
    <t>городской округ "Город Южно-Сахалинск"</t>
  </si>
  <si>
    <t>64701000</t>
  </si>
  <si>
    <t>man</t>
  </si>
  <si>
    <t>Добавить территорию действия тарифа</t>
  </si>
  <si>
    <t>Перечень тарифов и технологически не связанных между собой централизованных систем горячего водоснабжения, в отношении которых предлагаются различные тарифы в сфере горячего водоснабжения</t>
  </si>
  <si>
    <t>Компонент на холодную воду в тарифе на горячую воду установлен с разбивкой по поставщикам</t>
  </si>
  <si>
    <t>Вид тарифа</t>
  </si>
  <si>
    <t>Вид деятельности</t>
  </si>
  <si>
    <t>Наличие двухставочного тарифа</t>
  </si>
  <si>
    <t>Наименование тарифа</t>
  </si>
  <si>
    <t>Дифференциация по
 МО (территориям)</t>
  </si>
  <si>
    <t>Дифференциация по 
централизованным системам горячего водоснабжения</t>
  </si>
  <si>
    <t>Примечание</t>
  </si>
  <si>
    <t>да/нет</t>
  </si>
  <si>
    <t>Описание</t>
  </si>
  <si>
    <t>8</t>
  </si>
  <si>
    <t>9</t>
  </si>
  <si>
    <t>10</t>
  </si>
  <si>
    <t>11</t>
  </si>
  <si>
    <t>12</t>
  </si>
  <si>
    <t>13</t>
  </si>
  <si>
    <t>Тариф на горячую воду в закрытой системе горячего водоснабжения (горячее водоснабжение)</t>
  </si>
  <si>
    <t>Горячее водоснабжение</t>
  </si>
  <si>
    <t>ЖО "Грушевый сад"</t>
  </si>
  <si>
    <t>5.2</t>
  </si>
  <si>
    <t>мкр. Хомутово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</si>
  <si>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</si>
  <si>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Параметры формы</t>
  </si>
  <si>
    <t>Описание параметров формы</t>
  </si>
  <si>
    <t>Наименование параметра</t>
  </si>
  <si>
    <t>Информация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</si>
  <si>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</si>
  <si>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</si>
  <si>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</si>
  <si>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</si>
  <si>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</si>
  <si>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</si>
  <si>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</si>
  <si>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x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</si>
  <si>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</si>
  <si>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</si>
  <si>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</si>
  <si>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</si>
  <si>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</si>
  <si>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</si>
  <si>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</si>
  <si>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t>Форма 1.10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</si>
  <si>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Ссылка на документ</t>
  </si>
  <si>
    <t>Сведения о правовых актах, регламентирующих правила закупки (положение о закупках) в регулируемой организации</t>
  </si>
  <si>
    <t>Положениеозакупках</t>
  </si>
  <si>
    <t>http://sakhgek.ru/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</si>
  <si>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</si>
  <si>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</si>
  <si>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Сайт ООО "СахГЭК"</t>
  </si>
  <si>
    <t>Сведения о планировании закупочных процедур</t>
  </si>
  <si>
    <t>Сведения о результатах проведения закупочных процедур</t>
  </si>
  <si>
    <t>Добавить сведения</t>
  </si>
  <si>
    <r>
      <t>Форма 1.11.1 Информация о предложении об установлении тарифов в сфере горячего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</si>
  <si>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</si>
  <si>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</si>
  <si>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</si>
  <si>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</si>
  <si>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</si>
  <si>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</si>
  <si>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</si>
  <si>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</si>
  <si>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</si>
  <si>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метод индексации установленных тарифов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</si>
  <si>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по видам тарифов и (или) по периодам действия тарифов информация по каждому из них указывается в отдельной строке.</t>
  </si>
  <si>
    <t>Добавить период</t>
  </si>
  <si>
    <t>2.2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</si>
  <si>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</si>
  <si>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</si>
  <si>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https://portal.eias.ru/Portal/DownloadPage.aspx?type=12&amp;guid=fa271e0f-7a71-4056-a8fc-2a2e52e3fea9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</si>
  <si>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</si>
  <si>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</si>
  <si>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</si>
  <si>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горячего водоснабжения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</si>
  <si>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4.2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</si>
  <si>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</si>
  <si>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</si>
  <si>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</si>
  <si>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(Собрание законодательства Российской Федерации, 2013, № 20, ст. 2500; 2017, № 48, ст. 7218)</t>
  </si>
  <si>
    <t>6.1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</si>
  <si>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</si>
  <si>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c 01:03 до 18:55</t>
  </si>
  <si>
    <t>6.2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</si>
  <si>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</si>
  <si>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7.1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</si>
  <si>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</si>
  <si>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7.2</t>
  </si>
  <si>
    <t>При размещении информации по данной форме дополнительно указывается дата подачи заявления об утверждении(изменении) тарифов и его номер.</t>
  </si>
  <si>
    <r>
      <t>Форма 1.11.2 Информация о предложении величин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</si>
  <si>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dp</t>
  </si>
  <si>
    <t>Параметры дифференциации</t>
  </si>
  <si>
    <t>Период действия тарифа</t>
  </si>
  <si>
    <t>Наличие других периодов действия тарифа</t>
  </si>
  <si>
    <t>Одноставочный тариф</t>
  </si>
  <si>
    <t>Одноставочный тариф (двухкомпонентный)</t>
  </si>
  <si>
    <t>Двухставочный тариф (однокомпонентный)</t>
  </si>
  <si>
    <t>Двухставочный тариф (двухкомпонентный)</t>
  </si>
  <si>
    <t>Период действия</t>
  </si>
  <si>
    <t>Одноставочный тариф, руб./куб. м</t>
  </si>
  <si>
    <t>Компонент на холодную воду, руб./куб.м</t>
  </si>
  <si>
    <t>Компонент на тепловую энергию, руб./Гкал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</si>
  <si>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</si>
  <si>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</si>
  <si>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</si>
  <si>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</si>
  <si>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</si>
  <si>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</si>
  <si>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</si>
  <si>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</si>
  <si>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</si>
  <si>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</si>
  <si>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без дифференциации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</si>
  <si>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</si>
  <si>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дифференциации, либо наименование поставщика в случае наличия дифференциации компонента двухставочного тарифа на холодную воду по поставщикам.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</si>
  <si>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t>ООО "ЖКК"</t>
  </si>
  <si>
    <t>Добавить поставщика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</si>
  <si>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</si>
  <si>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</si>
  <si>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</si>
  <si>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t/>
  </si>
  <si>
    <t>МКП "Городской водоканал"</t>
  </si>
  <si>
    <t>Для каждого вида тарифа в сфере горячего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</si>
  <si>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Код шаблона: FAS.JKH.OPEN.INFO.REQUEST.GVS</t>
  </si>
  <si>
    <t>Версия 1.0.1</t>
  </si>
</sst>
</file>

<file path=xl/styles.xml><?xml version="1.0" encoding="utf-8"?>
<styleSheet xmlns="http://schemas.openxmlformats.org/spreadsheetml/2006/main">
  <numFmts count="1">
    <numFmt numFmtId="164" formatCode="000000"/>
  </numFmts>
  <fonts count="6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"/>
      <name val="Tahoma"/>
      <family val="2"/>
      <charset val="204"/>
    </font>
    <font>
      <sz val="1"/>
      <color indexed="9"/>
      <name val="Tahoma"/>
      <family val="2"/>
      <charset val="204"/>
    </font>
    <font>
      <sz val="9"/>
      <color indexed="9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10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16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8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b/>
      <sz val="22"/>
      <name val="Tahoma"/>
      <family val="2"/>
      <charset val="204"/>
    </font>
    <font>
      <sz val="3"/>
      <color indexed="11"/>
      <name val="Tahoma"/>
      <family val="2"/>
      <charset val="204"/>
    </font>
    <font>
      <sz val="10"/>
      <name val="Arial Cyr"/>
      <charset val="204"/>
    </font>
    <font>
      <sz val="22"/>
      <name val="Tahoma"/>
      <family val="2"/>
      <charset val="204"/>
    </font>
    <font>
      <sz val="1"/>
      <color indexed="10"/>
      <name val="Tahoma"/>
      <family val="2"/>
      <charset val="204"/>
    </font>
    <font>
      <sz val="1"/>
      <color indexed="11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theme="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sz val="11"/>
      <color indexed="55"/>
      <name val="Wingdings 2"/>
      <family val="1"/>
      <charset val="2"/>
    </font>
    <font>
      <sz val="5"/>
      <color rgb="FFFF0000"/>
      <name val="Tahoma"/>
      <family val="2"/>
      <charset val="204"/>
    </font>
    <font>
      <sz val="11"/>
      <name val="Wingdings 2"/>
      <family val="1"/>
      <charset val="2"/>
    </font>
    <font>
      <b/>
      <sz val="14"/>
      <name val="Franklin Gothic Medium"/>
      <family val="2"/>
      <charset val="204"/>
    </font>
    <font>
      <sz val="18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rgb="FFFF0000"/>
      <name val="Tahoma"/>
      <family val="2"/>
      <charset val="204"/>
    </font>
    <font>
      <sz val="9"/>
      <color indexed="11"/>
      <name val="Tahoma"/>
      <family val="2"/>
      <charset val="204"/>
    </font>
    <font>
      <sz val="12"/>
      <name val="Marlett"/>
      <charset val="2"/>
    </font>
    <font>
      <b/>
      <sz val="9"/>
      <color theme="0"/>
      <name val="Tahoma"/>
      <family val="2"/>
      <charset val="204"/>
    </font>
    <font>
      <sz val="9"/>
      <color indexed="62"/>
      <name val="Tahoma"/>
      <family val="2"/>
      <charset val="204"/>
    </font>
    <font>
      <sz val="12"/>
      <color theme="0"/>
      <name val="Tahoma"/>
      <family val="2"/>
      <charset val="204"/>
    </font>
    <font>
      <sz val="8"/>
      <color indexed="9"/>
      <name val="Tahoma"/>
      <family val="2"/>
      <charset val="204"/>
    </font>
    <font>
      <sz val="8"/>
      <name val="Tahoma"/>
      <family val="2"/>
      <charset val="204"/>
    </font>
    <font>
      <sz val="8"/>
      <color indexed="55"/>
      <name val="Tahoma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Tahoma"/>
      <family val="2"/>
      <charset val="204"/>
    </font>
    <font>
      <b/>
      <sz val="1"/>
      <color theme="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5"/>
      <name val="Tahoma"/>
      <family val="2"/>
      <charset val="204"/>
    </font>
    <font>
      <sz val="11"/>
      <name val="Webdings2"/>
      <charset val="204"/>
    </font>
    <font>
      <vertAlign val="superscript"/>
      <sz val="1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3"/>
      <color theme="0"/>
      <name val="Tahoma"/>
      <family val="2"/>
      <charset val="204"/>
    </font>
    <font>
      <sz val="11"/>
      <color theme="0"/>
      <name val="Webdings2"/>
      <charset val="204"/>
    </font>
    <font>
      <b/>
      <sz val="9"/>
      <color indexed="62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</fills>
  <borders count="20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rgb="FFD3DBDB"/>
      </top>
      <bottom/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17">
    <xf numFmtId="0" fontId="0" fillId="0" borderId="0"/>
    <xf numFmtId="0" fontId="2" fillId="0" borderId="0">
      <alignment horizontal="left"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21" fillId="0" borderId="0"/>
    <xf numFmtId="0" fontId="21" fillId="0" borderId="0"/>
    <xf numFmtId="0" fontId="34" fillId="0" borderId="0" applyBorder="0">
      <alignment horizontal="center" vertical="center" wrapText="1"/>
    </xf>
    <xf numFmtId="4" fontId="2" fillId="6" borderId="6" applyBorder="0">
      <alignment horizontal="right"/>
    </xf>
    <xf numFmtId="0" fontId="21" fillId="0" borderId="0"/>
    <xf numFmtId="49" fontId="2" fillId="0" borderId="0" applyBorder="0">
      <alignment vertical="top"/>
    </xf>
    <xf numFmtId="0" fontId="26" fillId="0" borderId="7" applyBorder="0">
      <alignment horizontal="center" vertical="center" wrapText="1"/>
    </xf>
    <xf numFmtId="49" fontId="38" fillId="0" borderId="0" applyBorder="0">
      <alignment vertical="top"/>
    </xf>
    <xf numFmtId="0" fontId="46" fillId="0" borderId="0"/>
    <xf numFmtId="0" fontId="13" fillId="0" borderId="0"/>
    <xf numFmtId="49" fontId="2" fillId="0" borderId="0" applyBorder="0">
      <alignment vertical="top"/>
    </xf>
    <xf numFmtId="0" fontId="1" fillId="0" borderId="0"/>
    <xf numFmtId="0" fontId="21" fillId="0" borderId="0"/>
  </cellStyleXfs>
  <cellXfs count="450">
    <xf numFmtId="0" fontId="0" fillId="0" borderId="0" xfId="0"/>
    <xf numFmtId="0" fontId="3" fillId="0" borderId="0" xfId="1" applyNumberFormat="1" applyFont="1" applyFill="1" applyAlignment="1" applyProtection="1">
      <alignment horizontal="left" vertical="center" wrapText="1"/>
    </xf>
    <xf numFmtId="0" fontId="4" fillId="0" borderId="0" xfId="1" applyFont="1" applyFill="1" applyAlignment="1" applyProtection="1">
      <alignment horizontal="left" vertical="center" wrapText="1"/>
    </xf>
    <xf numFmtId="0" fontId="4" fillId="0" borderId="0" xfId="1" applyFont="1" applyAlignment="1" applyProtection="1">
      <alignment vertical="center" wrapText="1"/>
    </xf>
    <xf numFmtId="0" fontId="4" fillId="0" borderId="0" xfId="1" applyFont="1" applyAlignment="1" applyProtection="1">
      <alignment horizontal="center" vertical="center" wrapText="1"/>
    </xf>
    <xf numFmtId="0" fontId="2" fillId="0" borderId="0" xfId="1" applyNumberFormat="1" applyFont="1" applyFill="1" applyAlignment="1" applyProtection="1">
      <alignment horizontal="left" vertical="center" wrapText="1"/>
    </xf>
    <xf numFmtId="0" fontId="5" fillId="0" borderId="0" xfId="1" applyFont="1" applyFill="1" applyAlignment="1" applyProtection="1">
      <alignment horizontal="left" vertical="center" wrapText="1"/>
    </xf>
    <xf numFmtId="0" fontId="5" fillId="0" borderId="0" xfId="1" applyFont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49" fontId="6" fillId="0" borderId="0" xfId="0" applyNumberFormat="1" applyFont="1" applyBorder="1" applyAlignment="1">
      <alignment vertical="top"/>
    </xf>
    <xf numFmtId="49" fontId="2" fillId="0" borderId="0" xfId="2" applyNumberFormat="1" applyFont="1" applyFill="1" applyBorder="1" applyAlignment="1" applyProtection="1">
      <alignment vertical="center" wrapText="1"/>
    </xf>
    <xf numFmtId="0" fontId="2" fillId="0" borderId="0" xfId="1" applyFont="1" applyFill="1" applyAlignment="1" applyProtection="1">
      <alignment horizontal="left" vertical="center" wrapText="1"/>
    </xf>
    <xf numFmtId="0" fontId="8" fillId="0" borderId="0" xfId="1" applyFont="1" applyAlignment="1" applyProtection="1">
      <alignment vertical="center" wrapText="1"/>
    </xf>
    <xf numFmtId="0" fontId="2" fillId="0" borderId="0" xfId="1" applyFont="1" applyAlignment="1" applyProtection="1">
      <alignment vertical="center" wrapText="1"/>
    </xf>
    <xf numFmtId="0" fontId="0" fillId="0" borderId="0" xfId="0" applyNumberFormat="1" applyAlignment="1">
      <alignment horizontal="left" vertical="center" indent="1"/>
    </xf>
    <xf numFmtId="49" fontId="0" fillId="0" borderId="0" xfId="0" applyNumberFormat="1" applyBorder="1" applyAlignment="1">
      <alignment vertical="top"/>
    </xf>
    <xf numFmtId="49" fontId="0" fillId="0" borderId="0" xfId="0" applyNumberFormat="1" applyFill="1" applyAlignment="1" applyProtection="1">
      <alignment vertical="top"/>
    </xf>
    <xf numFmtId="0" fontId="9" fillId="0" borderId="0" xfId="1" applyFont="1" applyFill="1" applyAlignment="1" applyProtection="1">
      <alignment horizontal="left" vertical="center" wrapText="1"/>
    </xf>
    <xf numFmtId="0" fontId="10" fillId="0" borderId="0" xfId="1" applyFont="1" applyFill="1" applyAlignment="1" applyProtection="1">
      <alignment horizontal="left" vertical="center" wrapText="1"/>
    </xf>
    <xf numFmtId="0" fontId="11" fillId="0" borderId="0" xfId="1" applyFont="1" applyAlignment="1" applyProtection="1">
      <alignment vertical="center" wrapText="1"/>
    </xf>
    <xf numFmtId="0" fontId="9" fillId="2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Alignment="1" applyProtection="1">
      <alignment horizontal="right" vertical="center"/>
    </xf>
    <xf numFmtId="0" fontId="9" fillId="0" borderId="0" xfId="1" applyFont="1" applyAlignment="1" applyProtection="1">
      <alignment horizontal="center" vertical="center" wrapText="1"/>
    </xf>
    <xf numFmtId="0" fontId="9" fillId="0" borderId="0" xfId="1" applyFont="1" applyAlignment="1" applyProtection="1">
      <alignment vertical="center" wrapText="1"/>
    </xf>
    <xf numFmtId="0" fontId="10" fillId="0" borderId="0" xfId="1" applyFont="1" applyAlignment="1" applyProtection="1">
      <alignment horizontal="center" vertical="center" wrapText="1"/>
    </xf>
    <xf numFmtId="0" fontId="12" fillId="2" borderId="0" xfId="1" applyFont="1" applyFill="1" applyBorder="1" applyAlignment="1" applyProtection="1">
      <alignment vertical="center" wrapText="1"/>
    </xf>
    <xf numFmtId="0" fontId="14" fillId="0" borderId="1" xfId="3" applyFont="1" applyBorder="1" applyAlignment="1">
      <alignment horizontal="center" vertical="center" wrapText="1"/>
    </xf>
    <xf numFmtId="0" fontId="14" fillId="0" borderId="2" xfId="3" applyFont="1" applyBorder="1" applyAlignment="1">
      <alignment horizontal="center" vertical="center" wrapText="1"/>
    </xf>
    <xf numFmtId="0" fontId="15" fillId="2" borderId="0" xfId="1" applyFont="1" applyFill="1" applyBorder="1" applyAlignment="1" applyProtection="1">
      <alignment vertical="center" wrapText="1"/>
    </xf>
    <xf numFmtId="0" fontId="5" fillId="0" borderId="0" xfId="1" applyFont="1" applyAlignment="1" applyProtection="1">
      <alignment horizontal="center" vertical="center" wrapText="1"/>
    </xf>
    <xf numFmtId="0" fontId="16" fillId="0" borderId="0" xfId="1" applyFont="1" applyAlignment="1" applyProtection="1">
      <alignment vertical="center" wrapText="1"/>
    </xf>
    <xf numFmtId="0" fontId="9" fillId="2" borderId="0" xfId="1" applyFont="1" applyFill="1" applyBorder="1" applyAlignment="1" applyProtection="1">
      <alignment horizontal="right" vertical="center" wrapText="1" indent="1"/>
    </xf>
    <xf numFmtId="0" fontId="17" fillId="2" borderId="0" xfId="1" applyFont="1" applyFill="1" applyBorder="1" applyAlignment="1" applyProtection="1">
      <alignment horizontal="center" vertical="center" wrapText="1"/>
    </xf>
    <xf numFmtId="0" fontId="18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 indent="1"/>
    </xf>
    <xf numFmtId="0" fontId="0" fillId="3" borderId="3" xfId="1" applyNumberFormat="1" applyFont="1" applyFill="1" applyBorder="1" applyAlignment="1" applyProtection="1">
      <alignment horizontal="left" vertical="center" wrapText="1" indent="1"/>
    </xf>
    <xf numFmtId="0" fontId="19" fillId="2" borderId="0" xfId="1" applyFont="1" applyFill="1" applyBorder="1" applyAlignment="1" applyProtection="1">
      <alignment vertical="center" wrapText="1"/>
    </xf>
    <xf numFmtId="0" fontId="20" fillId="2" borderId="0" xfId="1" applyFont="1" applyFill="1" applyBorder="1" applyAlignment="1" applyProtection="1">
      <alignment horizontal="right" vertical="center" wrapText="1" indent="1"/>
    </xf>
    <xf numFmtId="0" fontId="20" fillId="2" borderId="0" xfId="1" applyFont="1" applyFill="1" applyBorder="1" applyAlignment="1" applyProtection="1">
      <alignment horizontal="left" vertical="center" wrapText="1" indent="2"/>
    </xf>
    <xf numFmtId="49" fontId="2" fillId="4" borderId="3" xfId="4" applyNumberFormat="1" applyFont="1" applyFill="1" applyBorder="1" applyAlignment="1" applyProtection="1">
      <alignment horizontal="left" vertical="center" wrapText="1" indent="1"/>
    </xf>
    <xf numFmtId="0" fontId="22" fillId="2" borderId="0" xfId="1" applyFont="1" applyFill="1" applyBorder="1" applyAlignment="1" applyProtection="1">
      <alignment vertical="center" wrapText="1"/>
    </xf>
    <xf numFmtId="14" fontId="9" fillId="2" borderId="0" xfId="1" applyNumberFormat="1" applyFont="1" applyFill="1" applyBorder="1" applyAlignment="1" applyProtection="1">
      <alignment horizontal="left" vertical="center" wrapText="1"/>
    </xf>
    <xf numFmtId="0" fontId="10" fillId="2" borderId="0" xfId="1" applyNumberFormat="1" applyFont="1" applyFill="1" applyBorder="1" applyAlignment="1" applyProtection="1">
      <alignment horizontal="center" vertical="center" wrapText="1"/>
    </xf>
    <xf numFmtId="0" fontId="9" fillId="2" borderId="0" xfId="1" applyNumberFormat="1" applyFont="1" applyFill="1" applyBorder="1" applyAlignment="1" applyProtection="1">
      <alignment horizontal="left" vertical="center" wrapText="1" indent="1"/>
    </xf>
    <xf numFmtId="0" fontId="9" fillId="2" borderId="0" xfId="1" applyFont="1" applyFill="1" applyBorder="1" applyAlignment="1" applyProtection="1">
      <alignment horizontal="center" vertical="center" wrapText="1"/>
    </xf>
    <xf numFmtId="14" fontId="2" fillId="0" borderId="0" xfId="1" applyNumberFormat="1" applyFont="1" applyFill="1" applyAlignment="1" applyProtection="1">
      <alignment horizontal="left" vertical="center" wrapText="1"/>
    </xf>
    <xf numFmtId="0" fontId="0" fillId="2" borderId="0" xfId="1" applyFont="1" applyFill="1" applyBorder="1" applyAlignment="1" applyProtection="1">
      <alignment horizontal="right" vertical="center" wrapText="1" indent="1"/>
    </xf>
    <xf numFmtId="49" fontId="0" fillId="3" borderId="3" xfId="4" applyNumberFormat="1" applyFont="1" applyFill="1" applyBorder="1" applyAlignment="1" applyProtection="1">
      <alignment horizontal="left" vertical="center" wrapText="1" indent="1"/>
    </xf>
    <xf numFmtId="0" fontId="22" fillId="2" borderId="0" xfId="1" applyFont="1" applyFill="1" applyBorder="1" applyAlignment="1" applyProtection="1">
      <alignment horizontal="center" vertical="center" wrapText="1"/>
    </xf>
    <xf numFmtId="49" fontId="2" fillId="5" borderId="3" xfId="1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" xfId="4" applyNumberFormat="1" applyFont="1" applyFill="1" applyBorder="1" applyAlignment="1" applyProtection="1">
      <alignment horizontal="left" vertical="center" wrapText="1" indent="1"/>
    </xf>
    <xf numFmtId="14" fontId="2" fillId="2" borderId="0" xfId="1" applyNumberFormat="1" applyFont="1" applyFill="1" applyBorder="1" applyAlignment="1" applyProtection="1">
      <alignment horizontal="left" vertical="center" wrapText="1"/>
    </xf>
    <xf numFmtId="0" fontId="5" fillId="2" borderId="0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left" vertical="center" wrapText="1"/>
    </xf>
    <xf numFmtId="0" fontId="23" fillId="0" borderId="0" xfId="1" applyFont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24" fillId="2" borderId="0" xfId="1" applyFont="1" applyFill="1" applyBorder="1" applyAlignment="1" applyProtection="1">
      <alignment horizontal="right" vertical="center" wrapText="1" indent="1"/>
    </xf>
    <xf numFmtId="49" fontId="3" fillId="0" borderId="4" xfId="1" applyNumberFormat="1" applyFont="1" applyFill="1" applyBorder="1" applyAlignment="1" applyProtection="1">
      <alignment horizontal="left" vertical="center" wrapText="1" indent="1"/>
    </xf>
    <xf numFmtId="0" fontId="3" fillId="0" borderId="0" xfId="1" applyFont="1" applyAlignment="1" applyProtection="1">
      <alignment vertical="center" wrapText="1"/>
    </xf>
    <xf numFmtId="49" fontId="0" fillId="5" borderId="3" xfId="4" applyNumberFormat="1" applyFont="1" applyFill="1" applyBorder="1" applyAlignment="1" applyProtection="1">
      <alignment horizontal="left" vertical="center" wrapText="1" indent="1"/>
      <protection locked="0"/>
    </xf>
    <xf numFmtId="49" fontId="9" fillId="0" borderId="5" xfId="1" applyNumberFormat="1" applyFont="1" applyFill="1" applyBorder="1" applyAlignment="1" applyProtection="1">
      <alignment horizontal="left" vertical="center" wrapText="1" indent="1"/>
    </xf>
    <xf numFmtId="49" fontId="2" fillId="0" borderId="3" xfId="1" applyNumberFormat="1" applyFont="1" applyFill="1" applyBorder="1" applyAlignment="1" applyProtection="1">
      <alignment horizontal="left" vertical="center" wrapText="1" indent="1"/>
    </xf>
    <xf numFmtId="0" fontId="8" fillId="0" borderId="0" xfId="1" applyFont="1" applyAlignment="1" applyProtection="1">
      <alignment horizontal="center" vertical="center" wrapText="1"/>
    </xf>
    <xf numFmtId="0" fontId="25" fillId="2" borderId="0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right" vertical="center" wrapText="1" indent="1"/>
    </xf>
    <xf numFmtId="49" fontId="2" fillId="3" borderId="3" xfId="1" applyNumberFormat="1" applyFont="1" applyFill="1" applyBorder="1" applyAlignment="1" applyProtection="1">
      <alignment horizontal="left" vertical="center" wrapText="1" indent="1"/>
    </xf>
    <xf numFmtId="14" fontId="22" fillId="2" borderId="0" xfId="1" applyNumberFormat="1" applyFont="1" applyFill="1" applyBorder="1" applyAlignment="1" applyProtection="1">
      <alignment horizontal="center" vertical="center" wrapText="1"/>
    </xf>
    <xf numFmtId="0" fontId="0" fillId="2" borderId="0" xfId="1" applyNumberFormat="1" applyFont="1" applyFill="1" applyBorder="1" applyAlignment="1" applyProtection="1">
      <alignment horizontal="right" vertical="center" wrapText="1" indent="1"/>
    </xf>
    <xf numFmtId="0" fontId="2" fillId="0" borderId="0" xfId="1" applyFont="1" applyFill="1" applyAlignment="1" applyProtection="1">
      <alignment vertical="center"/>
    </xf>
    <xf numFmtId="0" fontId="2" fillId="5" borderId="3" xfId="1" applyNumberFormat="1" applyFont="1" applyFill="1" applyBorder="1" applyAlignment="1" applyProtection="1">
      <alignment horizontal="left" vertical="center" wrapText="1" indent="1"/>
      <protection locked="0"/>
    </xf>
    <xf numFmtId="49" fontId="9" fillId="0" borderId="0" xfId="4" applyNumberFormat="1" applyFont="1" applyFill="1" applyBorder="1" applyAlignment="1" applyProtection="1">
      <alignment horizontal="left" vertical="center" wrapText="1" indent="1"/>
    </xf>
    <xf numFmtId="0" fontId="2" fillId="0" borderId="0" xfId="1" applyFont="1" applyFill="1" applyBorder="1" applyAlignment="1" applyProtection="1">
      <alignment horizontal="left" vertical="center" wrapText="1"/>
    </xf>
    <xf numFmtId="49" fontId="5" fillId="0" borderId="0" xfId="1" applyNumberFormat="1" applyFont="1" applyFill="1" applyBorder="1" applyAlignment="1" applyProtection="1">
      <alignment horizontal="left" vertical="center" wrapText="1"/>
    </xf>
    <xf numFmtId="49" fontId="12" fillId="2" borderId="0" xfId="1" applyNumberFormat="1" applyFont="1" applyFill="1" applyBorder="1" applyAlignment="1" applyProtection="1">
      <alignment horizontal="center" vertical="center" wrapText="1"/>
    </xf>
    <xf numFmtId="49" fontId="2" fillId="2" borderId="0" xfId="1" applyNumberFormat="1" applyFont="1" applyFill="1" applyBorder="1" applyAlignment="1" applyProtection="1">
      <alignment horizontal="right" vertical="center" wrapText="1" indent="1"/>
    </xf>
    <xf numFmtId="49" fontId="0" fillId="2" borderId="0" xfId="1" applyNumberFormat="1" applyFont="1" applyFill="1" applyBorder="1" applyAlignment="1" applyProtection="1">
      <alignment horizontal="right" vertical="center" wrapText="1" indent="1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vertical="center" wrapText="1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2" fillId="5" borderId="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0" fillId="0" borderId="0" xfId="1" applyFont="1" applyFill="1" applyBorder="1" applyAlignment="1" applyProtection="1">
      <alignment horizontal="center" vertical="center" wrapText="1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0" fontId="26" fillId="0" borderId="0" xfId="1" applyFont="1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center" wrapText="1"/>
    </xf>
    <xf numFmtId="0" fontId="27" fillId="0" borderId="0" xfId="5" applyFont="1" applyFill="1" applyAlignment="1" applyProtection="1">
      <alignment vertical="center" wrapText="1"/>
    </xf>
    <xf numFmtId="0" fontId="27" fillId="0" borderId="0" xfId="5" applyFont="1" applyFill="1" applyAlignment="1" applyProtection="1">
      <alignment horizontal="center" vertical="center" wrapText="1"/>
    </xf>
    <xf numFmtId="0" fontId="27" fillId="0" borderId="0" xfId="5" applyFont="1" applyFill="1" applyAlignment="1" applyProtection="1">
      <alignment horizontal="left" vertical="center" wrapText="1" indent="1"/>
    </xf>
    <xf numFmtId="0" fontId="27" fillId="0" borderId="0" xfId="5" applyFont="1" applyFill="1" applyAlignment="1" applyProtection="1">
      <alignment horizontal="left" vertical="center" indent="1"/>
    </xf>
    <xf numFmtId="0" fontId="27" fillId="0" borderId="0" xfId="5" applyNumberFormat="1" applyFont="1" applyFill="1" applyAlignment="1" applyProtection="1">
      <alignment horizontal="left" vertical="center" indent="1"/>
    </xf>
    <xf numFmtId="0" fontId="28" fillId="0" borderId="0" xfId="5" applyFont="1" applyFill="1" applyAlignment="1" applyProtection="1">
      <alignment horizontal="left" vertical="center" wrapText="1" indent="1"/>
    </xf>
    <xf numFmtId="0" fontId="29" fillId="0" borderId="0" xfId="5" applyFont="1" applyFill="1" applyAlignment="1" applyProtection="1">
      <alignment horizontal="left" vertical="center" wrapText="1" indent="1"/>
    </xf>
    <xf numFmtId="0" fontId="30" fillId="0" borderId="0" xfId="5" applyFont="1" applyFill="1" applyAlignment="1" applyProtection="1">
      <alignment horizontal="left" vertical="center" indent="1"/>
    </xf>
    <xf numFmtId="0" fontId="29" fillId="0" borderId="0" xfId="5" applyFont="1" applyFill="1" applyAlignment="1" applyProtection="1">
      <alignment vertical="center" wrapText="1"/>
    </xf>
    <xf numFmtId="0" fontId="5" fillId="0" borderId="0" xfId="5" applyFont="1" applyFill="1" applyAlignment="1" applyProtection="1">
      <alignment vertical="center" wrapText="1"/>
    </xf>
    <xf numFmtId="0" fontId="2" fillId="0" borderId="0" xfId="5" applyFont="1" applyFill="1" applyAlignment="1" applyProtection="1">
      <alignment vertical="center" wrapText="1"/>
    </xf>
    <xf numFmtId="0" fontId="31" fillId="0" borderId="0" xfId="5" applyFont="1" applyFill="1" applyBorder="1" applyAlignment="1" applyProtection="1">
      <alignment horizontal="center" vertical="center" wrapText="1"/>
    </xf>
    <xf numFmtId="0" fontId="2" fillId="0" borderId="0" xfId="5" applyFont="1" applyFill="1" applyBorder="1" applyAlignment="1" applyProtection="1">
      <alignment vertical="center" wrapText="1"/>
    </xf>
    <xf numFmtId="0" fontId="2" fillId="0" borderId="0" xfId="5" applyFont="1" applyFill="1" applyBorder="1" applyAlignment="1" applyProtection="1">
      <alignment horizontal="right" vertical="center" wrapText="1"/>
    </xf>
    <xf numFmtId="0" fontId="27" fillId="0" borderId="0" xfId="5" applyFont="1" applyFill="1" applyAlignment="1" applyProtection="1">
      <alignment vertical="center"/>
    </xf>
    <xf numFmtId="0" fontId="27" fillId="0" borderId="0" xfId="5" applyNumberFormat="1" applyFont="1" applyFill="1" applyAlignment="1" applyProtection="1">
      <alignment vertical="center"/>
    </xf>
    <xf numFmtId="0" fontId="32" fillId="0" borderId="0" xfId="5" applyFont="1" applyFill="1" applyAlignment="1" applyProtection="1">
      <alignment vertical="center"/>
    </xf>
    <xf numFmtId="0" fontId="33" fillId="0" borderId="0" xfId="5" applyFont="1" applyFill="1" applyAlignment="1" applyProtection="1">
      <alignment vertical="center" wrapText="1"/>
    </xf>
    <xf numFmtId="0" fontId="14" fillId="0" borderId="1" xfId="6" applyFont="1" applyFill="1" applyBorder="1" applyAlignment="1" applyProtection="1">
      <alignment horizontal="left" vertical="center" wrapText="1" indent="1"/>
    </xf>
    <xf numFmtId="0" fontId="14" fillId="0" borderId="3" xfId="6" applyFont="1" applyFill="1" applyBorder="1" applyAlignment="1" applyProtection="1">
      <alignment horizontal="left" vertical="center" wrapText="1" indent="1"/>
    </xf>
    <xf numFmtId="0" fontId="14" fillId="0" borderId="2" xfId="6" applyFont="1" applyFill="1" applyBorder="1" applyAlignment="1" applyProtection="1">
      <alignment horizontal="left" vertical="center" wrapText="1" indent="1"/>
    </xf>
    <xf numFmtId="0" fontId="35" fillId="0" borderId="0" xfId="5" applyFont="1" applyFill="1" applyAlignment="1" applyProtection="1">
      <alignment vertical="center" wrapText="1"/>
    </xf>
    <xf numFmtId="4" fontId="2" fillId="0" borderId="0" xfId="7" applyFont="1" applyFill="1" applyBorder="1" applyAlignment="1" applyProtection="1">
      <alignment horizontal="right" vertical="center" wrapText="1"/>
    </xf>
    <xf numFmtId="0" fontId="2" fillId="0" borderId="0" xfId="8" applyFont="1" applyFill="1" applyBorder="1" applyAlignment="1" applyProtection="1">
      <alignment horizontal="left" vertical="center" wrapText="1" indent="1"/>
    </xf>
    <xf numFmtId="49" fontId="2" fillId="0" borderId="0" xfId="9" applyFill="1" applyProtection="1">
      <alignment vertical="top"/>
    </xf>
    <xf numFmtId="0" fontId="2" fillId="0" borderId="0" xfId="5" applyFont="1" applyFill="1" applyBorder="1" applyAlignment="1" applyProtection="1">
      <alignment horizontal="center" vertical="center" wrapText="1"/>
    </xf>
    <xf numFmtId="49" fontId="2" fillId="0" borderId="0" xfId="4" applyNumberFormat="1" applyFont="1" applyFill="1" applyBorder="1" applyAlignment="1" applyProtection="1">
      <alignment horizontal="center" vertical="center" wrapText="1"/>
    </xf>
    <xf numFmtId="4" fontId="0" fillId="0" borderId="0" xfId="7" applyFont="1" applyFill="1" applyBorder="1" applyAlignment="1" applyProtection="1">
      <alignment horizontal="center" vertical="center" wrapText="1"/>
    </xf>
    <xf numFmtId="4" fontId="2" fillId="0" borderId="0" xfId="7" applyFont="1" applyFill="1" applyBorder="1" applyAlignment="1" applyProtection="1">
      <alignment horizontal="center" vertical="center" wrapText="1"/>
    </xf>
    <xf numFmtId="0" fontId="31" fillId="0" borderId="0" xfId="5" applyFont="1" applyFill="1" applyAlignment="1" applyProtection="1">
      <alignment horizontal="center" vertical="center" wrapText="1"/>
    </xf>
    <xf numFmtId="0" fontId="2" fillId="0" borderId="3" xfId="5" applyFont="1" applyFill="1" applyBorder="1" applyAlignment="1" applyProtection="1">
      <alignment horizontal="center" vertical="center" wrapText="1"/>
    </xf>
    <xf numFmtId="4" fontId="2" fillId="0" borderId="3" xfId="7" applyFont="1" applyFill="1" applyBorder="1" applyAlignment="1" applyProtection="1">
      <alignment horizontal="center" vertical="center" wrapText="1"/>
    </xf>
    <xf numFmtId="164" fontId="2" fillId="0" borderId="3" xfId="5" applyNumberFormat="1" applyFont="1" applyFill="1" applyBorder="1" applyAlignment="1" applyProtection="1">
      <alignment horizontal="center" vertical="center" wrapText="1"/>
    </xf>
    <xf numFmtId="164" fontId="2" fillId="0" borderId="2" xfId="5" applyNumberFormat="1" applyFont="1" applyFill="1" applyBorder="1" applyAlignment="1" applyProtection="1">
      <alignment horizontal="center" vertical="center" wrapText="1"/>
    </xf>
    <xf numFmtId="164" fontId="2" fillId="0" borderId="1" xfId="5" applyNumberFormat="1" applyFont="1" applyFill="1" applyBorder="1" applyAlignment="1" applyProtection="1">
      <alignment horizontal="center" vertical="center" wrapText="1"/>
    </xf>
    <xf numFmtId="164" fontId="2" fillId="0" borderId="3" xfId="10" applyNumberFormat="1" applyFont="1" applyFill="1" applyBorder="1" applyAlignment="1" applyProtection="1">
      <alignment horizontal="center" vertical="center" wrapText="1"/>
    </xf>
    <xf numFmtId="164" fontId="2" fillId="0" borderId="3" xfId="5" applyNumberFormat="1" applyFont="1" applyFill="1" applyBorder="1" applyAlignment="1" applyProtection="1">
      <alignment horizontal="center" vertical="center" wrapText="1"/>
    </xf>
    <xf numFmtId="0" fontId="36" fillId="0" borderId="0" xfId="5" applyFont="1" applyFill="1" applyBorder="1" applyAlignment="1" applyProtection="1">
      <alignment horizontal="center" vertical="center" wrapText="1"/>
    </xf>
    <xf numFmtId="49" fontId="36" fillId="0" borderId="8" xfId="10" applyNumberFormat="1" applyFont="1" applyFill="1" applyBorder="1" applyAlignment="1" applyProtection="1">
      <alignment horizontal="center" vertical="center" wrapText="1"/>
    </xf>
    <xf numFmtId="49" fontId="36" fillId="0" borderId="8" xfId="10" applyNumberFormat="1" applyFont="1" applyFill="1" applyBorder="1" applyAlignment="1" applyProtection="1">
      <alignment horizontal="center" vertical="center" wrapText="1"/>
    </xf>
    <xf numFmtId="0" fontId="28" fillId="0" borderId="0" xfId="5" applyFont="1" applyFill="1" applyAlignment="1" applyProtection="1">
      <alignment vertical="center"/>
    </xf>
    <xf numFmtId="0" fontId="28" fillId="0" borderId="0" xfId="5" applyNumberFormat="1" applyFont="1" applyFill="1" applyAlignment="1" applyProtection="1">
      <alignment vertical="center"/>
    </xf>
    <xf numFmtId="0" fontId="37" fillId="0" borderId="0" xfId="5" applyFont="1" applyFill="1" applyAlignment="1" applyProtection="1">
      <alignment vertical="center"/>
    </xf>
    <xf numFmtId="0" fontId="28" fillId="7" borderId="9" xfId="5" applyFont="1" applyFill="1" applyBorder="1" applyAlignment="1" applyProtection="1">
      <alignment horizontal="center" vertical="center" wrapText="1"/>
    </xf>
    <xf numFmtId="0" fontId="28" fillId="7" borderId="5" xfId="5" applyFont="1" applyFill="1" applyBorder="1" applyAlignment="1" applyProtection="1">
      <alignment horizontal="center" vertical="center" wrapText="1"/>
    </xf>
    <xf numFmtId="49" fontId="2" fillId="7" borderId="8" xfId="4" applyNumberFormat="1" applyFont="1" applyFill="1" applyBorder="1" applyAlignment="1" applyProtection="1">
      <alignment horizontal="center" vertical="center" wrapText="1"/>
    </xf>
    <xf numFmtId="49" fontId="28" fillId="7" borderId="5" xfId="5" applyNumberFormat="1" applyFont="1" applyFill="1" applyBorder="1" applyAlignment="1" applyProtection="1">
      <alignment horizontal="left" vertical="center" wrapText="1"/>
    </xf>
    <xf numFmtId="49" fontId="38" fillId="7" borderId="8" xfId="11" applyNumberFormat="1" applyFill="1" applyBorder="1" applyAlignment="1" applyProtection="1">
      <alignment horizontal="left" vertical="center"/>
    </xf>
    <xf numFmtId="49" fontId="28" fillId="7" borderId="10" xfId="5" applyNumberFormat="1" applyFont="1" applyFill="1" applyBorder="1" applyAlignment="1" applyProtection="1">
      <alignment horizontal="left" vertical="center" wrapText="1"/>
    </xf>
    <xf numFmtId="0" fontId="27" fillId="0" borderId="11" xfId="5" applyFont="1" applyFill="1" applyBorder="1" applyAlignment="1" applyProtection="1">
      <alignment vertical="center"/>
    </xf>
    <xf numFmtId="0" fontId="0" fillId="0" borderId="0" xfId="5" applyFont="1" applyFill="1" applyAlignment="1" applyProtection="1">
      <alignment vertical="center" wrapText="1"/>
    </xf>
    <xf numFmtId="0" fontId="28" fillId="0" borderId="0" xfId="5" applyFont="1" applyFill="1" applyAlignment="1" applyProtection="1">
      <alignment vertical="center" wrapText="1"/>
    </xf>
    <xf numFmtId="0" fontId="31" fillId="0" borderId="12" xfId="5" applyFont="1" applyFill="1" applyBorder="1" applyAlignment="1" applyProtection="1">
      <alignment horizontal="center" vertical="center" wrapText="1"/>
    </xf>
    <xf numFmtId="0" fontId="2" fillId="3" borderId="13" xfId="5" applyNumberFormat="1" applyFont="1" applyFill="1" applyBorder="1" applyAlignment="1" applyProtection="1">
      <alignment horizontal="left" vertical="center" wrapText="1" indent="1"/>
    </xf>
    <xf numFmtId="14" fontId="39" fillId="0" borderId="3" xfId="4" applyNumberFormat="1" applyFont="1" applyFill="1" applyBorder="1" applyAlignment="1" applyProtection="1">
      <alignment horizontal="center" vertical="center" wrapText="1"/>
    </xf>
    <xf numFmtId="0" fontId="2" fillId="0" borderId="3" xfId="5" applyFont="1" applyFill="1" applyBorder="1" applyAlignment="1" applyProtection="1">
      <alignment horizontal="center" vertical="center" wrapText="1"/>
    </xf>
    <xf numFmtId="14" fontId="2" fillId="0" borderId="3" xfId="4" applyNumberFormat="1" applyFont="1" applyFill="1" applyBorder="1" applyAlignment="1" applyProtection="1">
      <alignment horizontal="left" vertical="center" wrapText="1" indent="1"/>
    </xf>
    <xf numFmtId="49" fontId="26" fillId="7" borderId="2" xfId="9" applyFont="1" applyFill="1" applyBorder="1" applyAlignment="1" applyProtection="1">
      <alignment horizontal="right" vertical="center" wrapText="1"/>
    </xf>
    <xf numFmtId="49" fontId="40" fillId="7" borderId="8" xfId="9" applyFont="1" applyFill="1" applyBorder="1" applyAlignment="1" applyProtection="1">
      <alignment horizontal="center" vertical="center" wrapText="1"/>
    </xf>
    <xf numFmtId="49" fontId="41" fillId="7" borderId="8" xfId="0" applyNumberFormat="1" applyFont="1" applyFill="1" applyBorder="1" applyAlignment="1" applyProtection="1">
      <alignment horizontal="left" vertical="center" indent="1"/>
    </xf>
    <xf numFmtId="49" fontId="0" fillId="7" borderId="1" xfId="0" applyNumberFormat="1" applyFont="1" applyFill="1" applyBorder="1" applyAlignment="1" applyProtection="1">
      <alignment horizontal="right" vertical="center" wrapText="1"/>
    </xf>
    <xf numFmtId="0" fontId="42" fillId="0" borderId="0" xfId="5" applyFont="1" applyFill="1" applyAlignment="1" applyProtection="1">
      <alignment vertical="center" wrapText="1"/>
    </xf>
    <xf numFmtId="49" fontId="28" fillId="0" borderId="0" xfId="0" applyNumberFormat="1" applyFont="1" applyFill="1" applyAlignment="1" applyProtection="1">
      <alignment vertical="top"/>
    </xf>
    <xf numFmtId="49" fontId="27" fillId="0" borderId="0" xfId="0" applyNumberFormat="1" applyFont="1" applyFill="1" applyAlignment="1" applyProtection="1">
      <alignment vertical="top"/>
    </xf>
    <xf numFmtId="49" fontId="0" fillId="0" borderId="0" xfId="0" applyNumberFormat="1" applyFont="1" applyFill="1" applyAlignment="1" applyProtection="1">
      <alignment vertical="top"/>
    </xf>
    <xf numFmtId="0" fontId="2" fillId="3" borderId="14" xfId="5" applyNumberFormat="1" applyFont="1" applyFill="1" applyBorder="1" applyAlignment="1" applyProtection="1">
      <alignment horizontal="left" vertical="center" wrapText="1" indent="1"/>
    </xf>
    <xf numFmtId="14" fontId="31" fillId="0" borderId="13" xfId="4" applyNumberFormat="1" applyFont="1" applyFill="1" applyBorder="1" applyAlignment="1" applyProtection="1">
      <alignment horizontal="center" vertical="center" wrapText="1"/>
    </xf>
    <xf numFmtId="14" fontId="2" fillId="3" borderId="3" xfId="4" applyNumberFormat="1" applyFont="1" applyFill="1" applyBorder="1" applyAlignment="1" applyProtection="1">
      <alignment horizontal="left" vertical="center" wrapText="1" indent="1"/>
    </xf>
    <xf numFmtId="14" fontId="31" fillId="0" borderId="14" xfId="4" applyNumberFormat="1" applyFont="1" applyFill="1" applyBorder="1" applyAlignment="1" applyProtection="1">
      <alignment horizontal="center" vertical="center" wrapText="1"/>
    </xf>
    <xf numFmtId="49" fontId="31" fillId="0" borderId="3" xfId="10" applyNumberFormat="1" applyFont="1" applyFill="1" applyBorder="1" applyAlignment="1" applyProtection="1">
      <alignment horizontal="center" vertical="center" wrapText="1"/>
    </xf>
    <xf numFmtId="14" fontId="2" fillId="3" borderId="3" xfId="4" applyNumberFormat="1" applyFont="1" applyFill="1" applyBorder="1" applyAlignment="1" applyProtection="1">
      <alignment horizontal="left" vertical="center" wrapText="1" indent="1"/>
    </xf>
    <xf numFmtId="49" fontId="2" fillId="3" borderId="3" xfId="5" applyNumberFormat="1" applyFont="1" applyFill="1" applyBorder="1" applyAlignment="1" applyProtection="1">
      <alignment horizontal="center" vertical="center" wrapText="1"/>
    </xf>
    <xf numFmtId="49" fontId="41" fillId="7" borderId="8" xfId="9" applyFont="1" applyFill="1" applyBorder="1" applyAlignment="1" applyProtection="1">
      <alignment horizontal="left" vertical="center" indent="1"/>
    </xf>
    <xf numFmtId="49" fontId="2" fillId="7" borderId="8" xfId="9" applyFont="1" applyFill="1" applyBorder="1" applyAlignment="1" applyProtection="1">
      <alignment horizontal="right" vertical="center" wrapText="1"/>
    </xf>
    <xf numFmtId="49" fontId="2" fillId="7" borderId="1" xfId="9" applyFont="1" applyFill="1" applyBorder="1" applyAlignment="1" applyProtection="1">
      <alignment horizontal="right" vertical="center" wrapText="1"/>
    </xf>
    <xf numFmtId="0" fontId="2" fillId="0" borderId="15" xfId="5" applyFont="1" applyFill="1" applyBorder="1" applyAlignment="1" applyProtection="1">
      <alignment vertical="center" wrapText="1"/>
    </xf>
    <xf numFmtId="0" fontId="43" fillId="0" borderId="0" xfId="5" applyFont="1" applyFill="1" applyAlignment="1" applyProtection="1">
      <alignment vertical="center" wrapText="1"/>
    </xf>
    <xf numFmtId="0" fontId="44" fillId="0" borderId="0" xfId="5" applyFont="1" applyFill="1" applyAlignment="1" applyProtection="1">
      <alignment vertical="center" wrapText="1"/>
    </xf>
    <xf numFmtId="0" fontId="45" fillId="0" borderId="0" xfId="5" applyFont="1" applyFill="1" applyAlignment="1" applyProtection="1">
      <alignment horizontal="center" vertical="center" wrapText="1"/>
    </xf>
    <xf numFmtId="0" fontId="47" fillId="0" borderId="0" xfId="12" applyFont="1" applyFill="1" applyProtection="1"/>
    <xf numFmtId="0" fontId="27" fillId="0" borderId="0" xfId="0" applyNumberFormat="1" applyFont="1" applyFill="1" applyAlignment="1" applyProtection="1">
      <alignment vertical="center"/>
    </xf>
    <xf numFmtId="0" fontId="27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48" fillId="0" borderId="0" xfId="0" applyNumberFormat="1" applyFont="1" applyAlignment="1">
      <alignment vertical="center"/>
    </xf>
    <xf numFmtId="0" fontId="49" fillId="0" borderId="0" xfId="0" applyNumberFormat="1" applyFont="1" applyAlignment="1">
      <alignment vertical="center"/>
    </xf>
    <xf numFmtId="0" fontId="35" fillId="0" borderId="0" xfId="6" applyFont="1" applyFill="1" applyBorder="1" applyAlignment="1" applyProtection="1">
      <alignment vertical="center" wrapText="1"/>
    </xf>
    <xf numFmtId="0" fontId="14" fillId="0" borderId="0" xfId="6" applyFont="1" applyFill="1" applyBorder="1" applyAlignment="1" applyProtection="1">
      <alignment vertical="center" wrapText="1"/>
    </xf>
    <xf numFmtId="0" fontId="27" fillId="0" borderId="0" xfId="0" applyNumberFormat="1" applyFont="1" applyBorder="1" applyAlignment="1">
      <alignment vertical="center"/>
    </xf>
    <xf numFmtId="0" fontId="24" fillId="0" borderId="0" xfId="0" applyNumberFormat="1" applyFont="1" applyBorder="1" applyAlignment="1">
      <alignment vertical="center"/>
    </xf>
    <xf numFmtId="0" fontId="3" fillId="0" borderId="12" xfId="6" applyFont="1" applyFill="1" applyBorder="1" applyAlignment="1" applyProtection="1">
      <alignment horizontal="left" vertical="center" wrapText="1" indent="1"/>
    </xf>
    <xf numFmtId="0" fontId="3" fillId="0" borderId="14" xfId="6" applyFont="1" applyFill="1" applyBorder="1" applyAlignment="1" applyProtection="1">
      <alignment horizontal="left" vertical="center" wrapText="1" indent="1"/>
    </xf>
    <xf numFmtId="0" fontId="3" fillId="0" borderId="11" xfId="6" applyFont="1" applyFill="1" applyBorder="1" applyAlignment="1" applyProtection="1">
      <alignment horizontal="left" vertical="center" wrapText="1" indent="1"/>
    </xf>
    <xf numFmtId="0" fontId="3" fillId="0" borderId="0" xfId="13" applyFont="1" applyFill="1" applyBorder="1" applyAlignment="1" applyProtection="1">
      <alignment horizontal="right" vertical="center" wrapText="1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Border="1" applyAlignment="1">
      <alignment vertical="center"/>
    </xf>
    <xf numFmtId="0" fontId="2" fillId="0" borderId="0" xfId="13" applyFont="1" applyFill="1" applyBorder="1" applyAlignment="1" applyProtection="1">
      <alignment vertical="center" wrapText="1"/>
    </xf>
    <xf numFmtId="0" fontId="2" fillId="0" borderId="3" xfId="13" applyFont="1" applyFill="1" applyBorder="1" applyAlignment="1" applyProtection="1">
      <alignment horizontal="right" vertical="center" wrapText="1"/>
    </xf>
    <xf numFmtId="49" fontId="2" fillId="3" borderId="16" xfId="4" applyNumberFormat="1" applyFont="1" applyFill="1" applyBorder="1" applyAlignment="1" applyProtection="1">
      <alignment horizontal="center" vertical="center" wrapText="1"/>
    </xf>
    <xf numFmtId="49" fontId="50" fillId="0" borderId="0" xfId="4" applyNumberFormat="1" applyFont="1" applyFill="1" applyBorder="1" applyAlignment="1" applyProtection="1">
      <alignment vertical="center" wrapText="1"/>
    </xf>
    <xf numFmtId="49" fontId="2" fillId="0" borderId="0" xfId="4" applyNumberFormat="1" applyFont="1" applyFill="1" applyBorder="1" applyAlignment="1" applyProtection="1">
      <alignment vertical="center" wrapText="1"/>
    </xf>
    <xf numFmtId="49" fontId="2" fillId="0" borderId="0" xfId="4" applyNumberFormat="1" applyFont="1" applyFill="1" applyBorder="1" applyAlignment="1" applyProtection="1">
      <alignment horizontal="center" vertical="center" wrapText="1"/>
    </xf>
    <xf numFmtId="0" fontId="3" fillId="0" borderId="5" xfId="13" applyFont="1" applyFill="1" applyBorder="1" applyAlignment="1" applyProtection="1">
      <alignment horizontal="right" vertical="center" wrapText="1"/>
    </xf>
    <xf numFmtId="49" fontId="3" fillId="0" borderId="15" xfId="4" applyNumberFormat="1" applyFont="1" applyFill="1" applyBorder="1" applyAlignment="1" applyProtection="1">
      <alignment horizontal="center" vertical="center" wrapText="1"/>
    </xf>
    <xf numFmtId="49" fontId="3" fillId="0" borderId="0" xfId="4" applyNumberFormat="1" applyFont="1" applyFill="1" applyBorder="1" applyAlignment="1" applyProtection="1">
      <alignment vertical="center" wrapText="1"/>
    </xf>
    <xf numFmtId="0" fontId="3" fillId="0" borderId="0" xfId="13" applyFont="1" applyFill="1" applyBorder="1" applyAlignment="1" applyProtection="1">
      <alignment horizontal="right" vertical="center" wrapText="1"/>
    </xf>
    <xf numFmtId="0" fontId="3" fillId="0" borderId="0" xfId="13" applyFont="1" applyFill="1" applyBorder="1" applyAlignment="1" applyProtection="1">
      <alignment vertical="center" wrapText="1"/>
    </xf>
    <xf numFmtId="49" fontId="3" fillId="0" borderId="0" xfId="4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>
      <alignment horizontal="right" vertical="center"/>
    </xf>
    <xf numFmtId="0" fontId="3" fillId="0" borderId="0" xfId="13" applyNumberFormat="1" applyFont="1" applyFill="1" applyBorder="1" applyAlignment="1" applyProtection="1">
      <alignment vertical="center" wrapText="1"/>
    </xf>
    <xf numFmtId="0" fontId="24" fillId="0" borderId="0" xfId="0" applyNumberFormat="1" applyFont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49" fillId="0" borderId="0" xfId="0" applyNumberFormat="1" applyFont="1" applyBorder="1" applyAlignment="1">
      <alignment vertical="center"/>
    </xf>
    <xf numFmtId="0" fontId="2" fillId="0" borderId="3" xfId="13" applyFont="1" applyFill="1" applyBorder="1" applyAlignment="1" applyProtection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3" xfId="13" applyFont="1" applyFill="1" applyBorder="1" applyAlignment="1" applyProtection="1">
      <alignment horizontal="center" vertical="center" wrapText="1"/>
    </xf>
    <xf numFmtId="0" fontId="28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36" fillId="2" borderId="0" xfId="10" applyNumberFormat="1" applyFont="1" applyFill="1" applyBorder="1" applyAlignment="1" applyProtection="1">
      <alignment horizontal="center" vertical="center" wrapText="1"/>
    </xf>
    <xf numFmtId="49" fontId="36" fillId="2" borderId="4" xfId="10" applyNumberFormat="1" applyFont="1" applyFill="1" applyBorder="1" applyAlignment="1" applyProtection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0" fontId="2" fillId="0" borderId="3" xfId="10" applyNumberFormat="1" applyFont="1" applyFill="1" applyBorder="1" applyAlignment="1" applyProtection="1">
      <alignment horizontal="center" vertical="center" wrapText="1"/>
    </xf>
    <xf numFmtId="49" fontId="2" fillId="0" borderId="3" xfId="4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ill="1" applyBorder="1" applyAlignment="1" applyProtection="1">
      <alignment horizontal="center" vertical="center"/>
    </xf>
    <xf numFmtId="49" fontId="2" fillId="0" borderId="3" xfId="1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ill="1" applyBorder="1" applyAlignment="1" applyProtection="1">
      <alignment horizontal="center" vertical="center"/>
    </xf>
    <xf numFmtId="49" fontId="0" fillId="0" borderId="3" xfId="0" applyNumberFormat="1" applyFill="1" applyBorder="1" applyAlignment="1" applyProtection="1">
      <alignment horizontal="left" vertical="center"/>
    </xf>
    <xf numFmtId="0" fontId="0" fillId="0" borderId="0" xfId="0" applyNumberFormat="1" applyFill="1" applyAlignment="1" applyProtection="1">
      <alignment vertical="center"/>
    </xf>
    <xf numFmtId="49" fontId="0" fillId="0" borderId="0" xfId="0" applyNumberFormat="1" applyAlignment="1">
      <alignment vertical="center"/>
    </xf>
    <xf numFmtId="0" fontId="0" fillId="0" borderId="3" xfId="0" applyNumberFormat="1" applyBorder="1" applyAlignment="1">
      <alignment horizontal="center" vertical="center"/>
    </xf>
    <xf numFmtId="0" fontId="2" fillId="3" borderId="3" xfId="10" applyNumberFormat="1" applyFont="1" applyFill="1" applyBorder="1" applyAlignment="1" applyProtection="1">
      <alignment horizontal="left" vertical="center" wrapText="1"/>
    </xf>
    <xf numFmtId="0" fontId="2" fillId="3" borderId="13" xfId="4" applyNumberFormat="1" applyFont="1" applyFill="1" applyBorder="1" applyAlignment="1" applyProtection="1">
      <alignment horizontal="left" vertical="center" wrapText="1"/>
    </xf>
    <xf numFmtId="0" fontId="2" fillId="3" borderId="3" xfId="4" applyNumberFormat="1" applyFont="1" applyFill="1" applyBorder="1" applyAlignment="1" applyProtection="1">
      <alignment horizontal="center" vertical="center" wrapText="1"/>
    </xf>
    <xf numFmtId="49" fontId="2" fillId="3" borderId="13" xfId="10" applyNumberFormat="1" applyFont="1" applyFill="1" applyBorder="1" applyAlignment="1" applyProtection="1">
      <alignment horizontal="left" vertical="center" wrapText="1"/>
    </xf>
    <xf numFmtId="49" fontId="2" fillId="3" borderId="16" xfId="4" applyNumberFormat="1" applyFont="1" applyFill="1" applyBorder="1" applyAlignment="1" applyProtection="1">
      <alignment horizontal="center" vertical="center" wrapText="1"/>
    </xf>
    <xf numFmtId="49" fontId="2" fillId="0" borderId="3" xfId="10" applyNumberFormat="1" applyFon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2" fillId="6" borderId="3" xfId="4" applyNumberFormat="1" applyFont="1" applyFill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>
      <alignment vertical="top"/>
    </xf>
    <xf numFmtId="49" fontId="0" fillId="3" borderId="3" xfId="0" applyNumberFormat="1" applyFill="1" applyBorder="1" applyAlignment="1" applyProtection="1">
      <alignment horizontal="left" vertical="top"/>
    </xf>
    <xf numFmtId="0" fontId="2" fillId="3" borderId="14" xfId="4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vertical="top"/>
    </xf>
    <xf numFmtId="49" fontId="2" fillId="3" borderId="14" xfId="1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2" fillId="7" borderId="2" xfId="10" applyNumberFormat="1" applyFont="1" applyFill="1" applyBorder="1" applyAlignment="1" applyProtection="1">
      <alignment horizontal="center" vertical="center" wrapText="1"/>
    </xf>
    <xf numFmtId="0" fontId="41" fillId="7" borderId="8" xfId="0" applyNumberFormat="1" applyFont="1" applyFill="1" applyBorder="1" applyAlignment="1" applyProtection="1">
      <alignment horizontal="left" vertical="center"/>
    </xf>
    <xf numFmtId="0" fontId="41" fillId="7" borderId="1" xfId="0" applyNumberFormat="1" applyFont="1" applyFill="1" applyBorder="1" applyAlignment="1" applyProtection="1">
      <alignment horizontal="left" vertical="center"/>
    </xf>
    <xf numFmtId="49" fontId="2" fillId="3" borderId="17" xfId="10" applyNumberFormat="1" applyFont="1" applyFill="1" applyBorder="1" applyAlignment="1" applyProtection="1">
      <alignment horizontal="left" vertical="center" wrapText="1"/>
    </xf>
    <xf numFmtId="0" fontId="41" fillId="7" borderId="2" xfId="0" applyNumberFormat="1" applyFont="1" applyFill="1" applyBorder="1" applyAlignment="1" applyProtection="1">
      <alignment horizontal="left" vertical="center"/>
    </xf>
    <xf numFmtId="0" fontId="31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2" fillId="3" borderId="17" xfId="4" applyNumberFormat="1" applyFont="1" applyFill="1" applyBorder="1" applyAlignment="1" applyProtection="1">
      <alignment horizontal="left" vertical="center" wrapText="1"/>
    </xf>
    <xf numFmtId="49" fontId="27" fillId="0" borderId="0" xfId="5" applyNumberFormat="1" applyFont="1" applyFill="1" applyAlignment="1" applyProtection="1">
      <alignment vertical="center" wrapText="1"/>
    </xf>
    <xf numFmtId="0" fontId="51" fillId="0" borderId="0" xfId="5" applyFont="1" applyFill="1" applyAlignment="1" applyProtection="1">
      <alignment vertical="center" wrapText="1"/>
    </xf>
    <xf numFmtId="0" fontId="14" fillId="0" borderId="1" xfId="3" applyFont="1" applyFill="1" applyBorder="1" applyAlignment="1">
      <alignment horizontal="left" vertical="center" wrapText="1" indent="1"/>
    </xf>
    <xf numFmtId="0" fontId="14" fillId="0" borderId="3" xfId="3" applyFont="1" applyFill="1" applyBorder="1" applyAlignment="1">
      <alignment horizontal="left" vertical="center" wrapText="1" indent="1"/>
    </xf>
    <xf numFmtId="0" fontId="14" fillId="0" borderId="2" xfId="3" applyFont="1" applyFill="1" applyBorder="1" applyAlignment="1">
      <alignment horizontal="left" vertical="center" wrapText="1" indent="1"/>
    </xf>
    <xf numFmtId="0" fontId="27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2" fillId="0" borderId="3" xfId="13" applyNumberFormat="1" applyFont="1" applyFill="1" applyBorder="1" applyAlignment="1" applyProtection="1">
      <alignment horizontal="center" vertical="center" wrapText="1"/>
    </xf>
    <xf numFmtId="0" fontId="2" fillId="0" borderId="3" xfId="4" applyNumberFormat="1" applyFont="1" applyFill="1" applyBorder="1" applyAlignment="1" applyProtection="1">
      <alignment horizontal="center" vertical="center" wrapText="1"/>
    </xf>
    <xf numFmtId="49" fontId="53" fillId="2" borderId="0" xfId="10" applyNumberFormat="1" applyFont="1" applyFill="1" applyBorder="1" applyAlignment="1" applyProtection="1">
      <alignment horizontal="center" vertical="center" wrapText="1"/>
    </xf>
    <xf numFmtId="0" fontId="53" fillId="0" borderId="0" xfId="13" applyNumberFormat="1" applyFont="1" applyFill="1" applyBorder="1" applyAlignment="1" applyProtection="1">
      <alignment horizontal="center" vertical="center" wrapText="1"/>
    </xf>
    <xf numFmtId="0" fontId="53" fillId="0" borderId="0" xfId="4" applyNumberFormat="1" applyFont="1" applyFill="1" applyBorder="1" applyAlignment="1" applyProtection="1">
      <alignment horizontal="center" vertical="center" wrapText="1"/>
    </xf>
    <xf numFmtId="0" fontId="53" fillId="0" borderId="0" xfId="0" applyNumberFormat="1" applyFont="1" applyFill="1" applyBorder="1" applyAlignment="1">
      <alignment horizontal="center" vertical="center"/>
    </xf>
    <xf numFmtId="0" fontId="2" fillId="0" borderId="3" xfId="5" applyNumberFormat="1" applyFont="1" applyFill="1" applyBorder="1" applyAlignment="1" applyProtection="1">
      <alignment horizontal="center" vertical="center" wrapText="1"/>
    </xf>
    <xf numFmtId="0" fontId="2" fillId="0" borderId="3" xfId="13" applyFont="1" applyFill="1" applyBorder="1" applyAlignment="1" applyProtection="1">
      <alignment horizontal="left" vertical="center" wrapText="1" indent="1"/>
    </xf>
    <xf numFmtId="0" fontId="2" fillId="3" borderId="3" xfId="4" applyNumberFormat="1" applyFont="1" applyFill="1" applyBorder="1" applyAlignment="1" applyProtection="1">
      <alignment horizontal="left" vertical="center" wrapText="1"/>
    </xf>
    <xf numFmtId="0" fontId="2" fillId="0" borderId="3" xfId="5" applyNumberFormat="1" applyFont="1" applyFill="1" applyBorder="1" applyAlignment="1" applyProtection="1">
      <alignment vertical="center" wrapText="1"/>
    </xf>
    <xf numFmtId="0" fontId="54" fillId="0" borderId="0" xfId="0" applyNumberFormat="1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" fillId="0" borderId="3" xfId="13" applyFont="1" applyFill="1" applyBorder="1" applyAlignment="1" applyProtection="1">
      <alignment horizontal="left" vertical="center" wrapText="1" indent="2"/>
    </xf>
    <xf numFmtId="0" fontId="2" fillId="0" borderId="3" xfId="13" applyFont="1" applyFill="1" applyBorder="1" applyAlignment="1" applyProtection="1">
      <alignment horizontal="left" vertical="center" wrapText="1" indent="3"/>
    </xf>
    <xf numFmtId="0" fontId="2" fillId="0" borderId="3" xfId="13" applyFont="1" applyFill="1" applyBorder="1" applyAlignment="1" applyProtection="1">
      <alignment horizontal="left" vertical="center" wrapText="1" indent="4"/>
    </xf>
    <xf numFmtId="0" fontId="2" fillId="0" borderId="3" xfId="5" applyNumberFormat="1" applyFont="1" applyFill="1" applyBorder="1" applyAlignment="1" applyProtection="1">
      <alignment horizontal="left" vertical="top" wrapText="1"/>
    </xf>
    <xf numFmtId="0" fontId="27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2" fillId="0" borderId="0" xfId="5" applyNumberFormat="1" applyFont="1" applyFill="1" applyBorder="1" applyAlignment="1" applyProtection="1">
      <alignment horizontal="center" vertical="center" wrapText="1"/>
    </xf>
    <xf numFmtId="0" fontId="2" fillId="0" borderId="0" xfId="13" applyFont="1" applyFill="1" applyBorder="1" applyAlignment="1" applyProtection="1">
      <alignment horizontal="left" vertical="center" wrapText="1" indent="2"/>
    </xf>
    <xf numFmtId="0" fontId="2" fillId="0" borderId="0" xfId="4" applyNumberFormat="1" applyFont="1" applyFill="1" applyBorder="1" applyAlignment="1" applyProtection="1">
      <alignment horizontal="left" vertical="center" wrapText="1"/>
    </xf>
    <xf numFmtId="49" fontId="2" fillId="0" borderId="0" xfId="5" applyNumberFormat="1" applyFont="1" applyFill="1" applyBorder="1" applyAlignment="1" applyProtection="1">
      <alignment vertical="center" wrapText="1"/>
    </xf>
    <xf numFmtId="0" fontId="2" fillId="0" borderId="0" xfId="5" applyFont="1" applyFill="1" applyAlignment="1" applyProtection="1">
      <alignment horizontal="left" vertical="top" wrapText="1"/>
    </xf>
    <xf numFmtId="49" fontId="2" fillId="0" borderId="0" xfId="5" applyNumberFormat="1" applyFont="1" applyFill="1" applyAlignment="1" applyProtection="1">
      <alignment vertical="center" wrapText="1"/>
    </xf>
    <xf numFmtId="0" fontId="2" fillId="0" borderId="0" xfId="5" applyFont="1" applyFill="1" applyAlignment="1" applyProtection="1">
      <alignment horizontal="left" vertical="center" wrapText="1" indent="2"/>
    </xf>
    <xf numFmtId="0" fontId="51" fillId="2" borderId="0" xfId="5" applyFont="1" applyFill="1" applyBorder="1" applyAlignment="1" applyProtection="1">
      <alignment vertical="center" wrapText="1"/>
    </xf>
    <xf numFmtId="0" fontId="2" fillId="2" borderId="0" xfId="5" applyFont="1" applyFill="1" applyBorder="1" applyAlignment="1" applyProtection="1">
      <alignment vertical="center" wrapText="1"/>
    </xf>
    <xf numFmtId="0" fontId="2" fillId="2" borderId="0" xfId="5" applyFont="1" applyFill="1" applyBorder="1" applyAlignment="1" applyProtection="1">
      <alignment horizontal="right" vertical="center" wrapText="1"/>
    </xf>
    <xf numFmtId="0" fontId="14" fillId="0" borderId="8" xfId="3" applyFont="1" applyBorder="1" applyAlignment="1">
      <alignment horizontal="left" vertical="center" wrapText="1" indent="1"/>
    </xf>
    <xf numFmtId="0" fontId="35" fillId="0" borderId="0" xfId="3" applyFont="1" applyBorder="1" applyAlignment="1">
      <alignment vertical="center" wrapText="1"/>
    </xf>
    <xf numFmtId="0" fontId="2" fillId="2" borderId="0" xfId="5" applyFont="1" applyFill="1" applyBorder="1" applyAlignment="1" applyProtection="1">
      <alignment horizontal="center" vertical="center" wrapText="1"/>
    </xf>
    <xf numFmtId="0" fontId="26" fillId="2" borderId="0" xfId="5" applyFont="1" applyFill="1" applyBorder="1" applyAlignment="1" applyProtection="1">
      <alignment horizontal="center" vertical="center" wrapText="1"/>
    </xf>
    <xf numFmtId="0" fontId="2" fillId="2" borderId="0" xfId="5" applyFont="1" applyFill="1" applyBorder="1" applyAlignment="1" applyProtection="1">
      <alignment horizontal="right" vertical="center"/>
    </xf>
    <xf numFmtId="0" fontId="2" fillId="2" borderId="3" xfId="5" applyFont="1" applyFill="1" applyBorder="1" applyAlignment="1" applyProtection="1">
      <alignment horizontal="center" vertical="center" wrapText="1"/>
    </xf>
    <xf numFmtId="0" fontId="2" fillId="2" borderId="3" xfId="5" applyFont="1" applyFill="1" applyBorder="1" applyAlignment="1" applyProtection="1">
      <alignment horizontal="center" vertical="center"/>
    </xf>
    <xf numFmtId="0" fontId="2" fillId="2" borderId="3" xfId="5" applyFont="1" applyFill="1" applyBorder="1" applyAlignment="1" applyProtection="1">
      <alignment horizontal="center" vertical="center" wrapText="1"/>
    </xf>
    <xf numFmtId="0" fontId="0" fillId="0" borderId="3" xfId="10" applyFont="1" applyFill="1" applyBorder="1" applyAlignment="1" applyProtection="1">
      <alignment horizontal="center" vertical="center" wrapText="1"/>
    </xf>
    <xf numFmtId="49" fontId="2" fillId="0" borderId="0" xfId="14" applyNumberFormat="1" applyFont="1">
      <alignment vertical="top"/>
    </xf>
    <xf numFmtId="49" fontId="0" fillId="2" borderId="3" xfId="5" applyNumberFormat="1" applyFont="1" applyFill="1" applyBorder="1" applyAlignment="1" applyProtection="1">
      <alignment horizontal="center" vertical="center" wrapText="1"/>
    </xf>
    <xf numFmtId="0" fontId="0" fillId="0" borderId="3" xfId="5" applyFont="1" applyFill="1" applyBorder="1" applyAlignment="1" applyProtection="1">
      <alignment horizontal="left" vertical="center" wrapText="1"/>
    </xf>
    <xf numFmtId="0" fontId="7" fillId="5" borderId="3" xfId="2" applyNumberFormat="1" applyFont="1" applyFill="1" applyBorder="1" applyAlignment="1" applyProtection="1">
      <alignment horizontal="left" vertical="center" wrapText="1"/>
      <protection locked="0"/>
    </xf>
    <xf numFmtId="49" fontId="7" fillId="5" borderId="3" xfId="2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5" applyNumberFormat="1" applyFont="1" applyFill="1" applyBorder="1" applyAlignment="1" applyProtection="1">
      <alignment horizontal="left" vertical="top" wrapText="1"/>
    </xf>
    <xf numFmtId="0" fontId="0" fillId="5" borderId="3" xfId="2" applyNumberFormat="1" applyFont="1" applyFill="1" applyBorder="1" applyAlignment="1" applyProtection="1">
      <alignment horizontal="left" vertical="center" wrapText="1"/>
      <protection locked="0"/>
    </xf>
    <xf numFmtId="0" fontId="2" fillId="0" borderId="14" xfId="5" applyNumberFormat="1" applyFont="1" applyFill="1" applyBorder="1" applyAlignment="1" applyProtection="1">
      <alignment horizontal="left" vertical="top" wrapText="1"/>
    </xf>
    <xf numFmtId="49" fontId="2" fillId="0" borderId="0" xfId="0" applyNumberFormat="1" applyFont="1" applyAlignment="1">
      <alignment vertical="top"/>
    </xf>
    <xf numFmtId="0" fontId="31" fillId="2" borderId="0" xfId="5" applyFont="1" applyFill="1" applyBorder="1" applyAlignment="1" applyProtection="1">
      <alignment horizontal="center" vertical="center" wrapText="1"/>
    </xf>
    <xf numFmtId="0" fontId="2" fillId="7" borderId="2" xfId="5" applyFont="1" applyFill="1" applyBorder="1" applyAlignment="1" applyProtection="1">
      <alignment vertical="center" wrapText="1"/>
    </xf>
    <xf numFmtId="49" fontId="41" fillId="7" borderId="8" xfId="14" applyFont="1" applyFill="1" applyBorder="1" applyAlignment="1" applyProtection="1">
      <alignment horizontal="left" vertical="center"/>
    </xf>
    <xf numFmtId="49" fontId="41" fillId="7" borderId="8" xfId="14" applyFont="1" applyFill="1" applyBorder="1" applyAlignment="1" applyProtection="1">
      <alignment horizontal="left" vertical="center" indent="2"/>
    </xf>
    <xf numFmtId="49" fontId="56" fillId="7" borderId="1" xfId="14" applyFont="1" applyFill="1" applyBorder="1" applyAlignment="1" applyProtection="1">
      <alignment horizontal="center" vertical="top"/>
    </xf>
    <xf numFmtId="0" fontId="2" fillId="0" borderId="17" xfId="5" applyNumberFormat="1" applyFont="1" applyFill="1" applyBorder="1" applyAlignment="1" applyProtection="1">
      <alignment horizontal="left" vertical="top" wrapText="1"/>
    </xf>
    <xf numFmtId="0" fontId="2" fillId="0" borderId="5" xfId="5" applyFont="1" applyFill="1" applyBorder="1" applyAlignment="1" applyProtection="1">
      <alignment vertical="center" wrapText="1"/>
    </xf>
    <xf numFmtId="0" fontId="2" fillId="0" borderId="0" xfId="5" applyFont="1" applyFill="1" applyAlignment="1" applyProtection="1">
      <alignment horizontal="left" vertical="center" wrapText="1" indent="1"/>
    </xf>
    <xf numFmtId="0" fontId="14" fillId="0" borderId="0" xfId="3" applyFont="1" applyBorder="1" applyAlignment="1">
      <alignment vertical="center" wrapText="1"/>
    </xf>
    <xf numFmtId="0" fontId="0" fillId="2" borderId="2" xfId="1" applyFont="1" applyFill="1" applyBorder="1" applyAlignment="1" applyProtection="1">
      <alignment horizontal="right" vertical="center" wrapText="1" indent="1"/>
    </xf>
    <xf numFmtId="0" fontId="2" fillId="3" borderId="3" xfId="4" applyNumberFormat="1" applyFont="1" applyFill="1" applyBorder="1" applyAlignment="1" applyProtection="1">
      <alignment horizontal="left" vertical="center" wrapText="1" indent="1"/>
    </xf>
    <xf numFmtId="0" fontId="50" fillId="0" borderId="0" xfId="4" applyNumberFormat="1" applyFont="1" applyFill="1" applyBorder="1" applyAlignment="1" applyProtection="1">
      <alignment vertical="center" wrapText="1"/>
    </xf>
    <xf numFmtId="0" fontId="2" fillId="0" borderId="0" xfId="4" applyNumberFormat="1" applyFont="1" applyFill="1" applyBorder="1" applyAlignment="1" applyProtection="1">
      <alignment vertical="center" wrapText="1"/>
    </xf>
    <xf numFmtId="0" fontId="2" fillId="2" borderId="13" xfId="5" applyFont="1" applyFill="1" applyBorder="1" applyAlignment="1" applyProtection="1">
      <alignment horizontal="center" vertical="center" wrapText="1"/>
    </xf>
    <xf numFmtId="0" fontId="0" fillId="0" borderId="13" xfId="10" applyFont="1" applyFill="1" applyBorder="1" applyAlignment="1" applyProtection="1">
      <alignment horizontal="center" vertical="center" wrapText="1"/>
    </xf>
    <xf numFmtId="0" fontId="2" fillId="2" borderId="2" xfId="5" applyFont="1" applyFill="1" applyBorder="1" applyAlignment="1" applyProtection="1">
      <alignment horizontal="center" vertical="center" wrapText="1"/>
    </xf>
    <xf numFmtId="0" fontId="2" fillId="2" borderId="8" xfId="5" applyFont="1" applyFill="1" applyBorder="1" applyAlignment="1" applyProtection="1">
      <alignment horizontal="center" vertical="center" wrapText="1"/>
    </xf>
    <xf numFmtId="0" fontId="2" fillId="2" borderId="1" xfId="5" applyFont="1" applyFill="1" applyBorder="1" applyAlignment="1" applyProtection="1">
      <alignment horizontal="center" vertical="center" wrapText="1"/>
    </xf>
    <xf numFmtId="0" fontId="2" fillId="2" borderId="17" xfId="5" applyFont="1" applyFill="1" applyBorder="1" applyAlignment="1" applyProtection="1">
      <alignment horizontal="center" vertical="center" wrapText="1"/>
    </xf>
    <xf numFmtId="0" fontId="0" fillId="0" borderId="17" xfId="10" applyFont="1" applyFill="1" applyBorder="1" applyAlignment="1" applyProtection="1">
      <alignment horizontal="center" vertical="center" wrapText="1"/>
    </xf>
    <xf numFmtId="0" fontId="0" fillId="0" borderId="2" xfId="10" applyFont="1" applyFill="1" applyBorder="1" applyAlignment="1" applyProtection="1">
      <alignment horizontal="center" vertical="center" wrapText="1"/>
    </xf>
    <xf numFmtId="0" fontId="0" fillId="0" borderId="1" xfId="10" applyFont="1" applyFill="1" applyBorder="1" applyAlignment="1" applyProtection="1">
      <alignment horizontal="center" vertical="center" wrapText="1"/>
    </xf>
    <xf numFmtId="49" fontId="36" fillId="2" borderId="8" xfId="10" applyNumberFormat="1" applyFont="1" applyFill="1" applyBorder="1" applyAlignment="1" applyProtection="1">
      <alignment horizontal="center" vertical="center" wrapText="1"/>
    </xf>
    <xf numFmtId="49" fontId="0" fillId="2" borderId="2" xfId="5" applyNumberFormat="1" applyFont="1" applyFill="1" applyBorder="1" applyAlignment="1" applyProtection="1">
      <alignment horizontal="center" vertical="center" wrapText="1"/>
    </xf>
    <xf numFmtId="0" fontId="0" fillId="0" borderId="3" xfId="5" applyFont="1" applyFill="1" applyBorder="1" applyAlignment="1" applyProtection="1">
      <alignment horizontal="left" vertical="center" wrapText="1"/>
    </xf>
    <xf numFmtId="0" fontId="38" fillId="0" borderId="3" xfId="5" applyFont="1" applyFill="1" applyBorder="1" applyAlignment="1" applyProtection="1">
      <alignment horizontal="left" vertical="center" wrapText="1"/>
    </xf>
    <xf numFmtId="0" fontId="2" fillId="0" borderId="3" xfId="5" applyFont="1" applyFill="1" applyBorder="1" applyAlignment="1" applyProtection="1">
      <alignment vertical="center" wrapText="1"/>
    </xf>
    <xf numFmtId="0" fontId="50" fillId="0" borderId="0" xfId="5" applyFont="1" applyFill="1" applyAlignment="1" applyProtection="1">
      <alignment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1" xfId="5" applyFont="1" applyFill="1" applyBorder="1" applyAlignment="1" applyProtection="1">
      <alignment horizontal="center" vertical="center" wrapText="1"/>
    </xf>
    <xf numFmtId="49" fontId="7" fillId="6" borderId="3" xfId="2" applyNumberFormat="1" applyFill="1" applyBorder="1" applyAlignment="1" applyProtection="1">
      <alignment horizontal="left" vertical="center" wrapText="1"/>
      <protection locked="0"/>
    </xf>
    <xf numFmtId="49" fontId="0" fillId="2" borderId="13" xfId="5" applyNumberFormat="1" applyFont="1" applyFill="1" applyBorder="1" applyAlignment="1" applyProtection="1">
      <alignment horizontal="center" vertical="center" wrapText="1"/>
    </xf>
    <xf numFmtId="0" fontId="0" fillId="0" borderId="14" xfId="5" applyFont="1" applyFill="1" applyBorder="1" applyAlignment="1" applyProtection="1">
      <alignment horizontal="left" vertical="center" wrapText="1"/>
    </xf>
    <xf numFmtId="0" fontId="38" fillId="0" borderId="14" xfId="5" applyFont="1" applyFill="1" applyBorder="1" applyAlignment="1" applyProtection="1">
      <alignment horizontal="left" vertical="center" wrapText="1"/>
    </xf>
    <xf numFmtId="0" fontId="38" fillId="0" borderId="17" xfId="5" applyFont="1" applyFill="1" applyBorder="1" applyAlignment="1" applyProtection="1">
      <alignment horizontal="left" vertical="center" wrapText="1"/>
    </xf>
    <xf numFmtId="0" fontId="2" fillId="0" borderId="17" xfId="5" applyNumberFormat="1" applyFont="1" applyFill="1" applyBorder="1" applyAlignment="1" applyProtection="1">
      <alignment horizontal="left" vertical="center" wrapText="1"/>
    </xf>
    <xf numFmtId="0" fontId="51" fillId="2" borderId="12" xfId="5" applyFont="1" applyFill="1" applyBorder="1" applyAlignment="1" applyProtection="1">
      <alignment horizontal="center" vertical="top" wrapText="1"/>
    </xf>
    <xf numFmtId="49" fontId="0" fillId="2" borderId="3" xfId="5" applyNumberFormat="1" applyFont="1" applyFill="1" applyBorder="1" applyAlignment="1" applyProtection="1">
      <alignment horizontal="center" vertical="center" wrapText="1"/>
    </xf>
    <xf numFmtId="0" fontId="0" fillId="3" borderId="3" xfId="2" applyNumberFormat="1" applyFont="1" applyFill="1" applyBorder="1" applyAlignment="1" applyProtection="1">
      <alignment horizontal="left" vertical="center" wrapText="1" indent="1"/>
    </xf>
    <xf numFmtId="0" fontId="0" fillId="3" borderId="3" xfId="5" applyFont="1" applyFill="1" applyBorder="1" applyAlignment="1" applyProtection="1">
      <alignment horizontal="left" vertical="center" wrapText="1" indent="1"/>
    </xf>
    <xf numFmtId="49" fontId="0" fillId="5" borderId="1" xfId="4" applyNumberFormat="1" applyFont="1" applyFill="1" applyBorder="1" applyAlignment="1" applyProtection="1">
      <alignment horizontal="left" vertical="center" wrapText="1"/>
      <protection locked="0"/>
    </xf>
    <xf numFmtId="49" fontId="0" fillId="5" borderId="3" xfId="4" applyNumberFormat="1" applyFont="1" applyFill="1" applyBorder="1" applyAlignment="1" applyProtection="1">
      <alignment horizontal="left" vertical="center" wrapText="1"/>
      <protection locked="0"/>
    </xf>
    <xf numFmtId="0" fontId="2" fillId="7" borderId="18" xfId="5" applyFont="1" applyFill="1" applyBorder="1" applyAlignment="1" applyProtection="1">
      <alignment vertical="center" wrapText="1"/>
    </xf>
    <xf numFmtId="49" fontId="0" fillId="0" borderId="0" xfId="0" applyNumberFormat="1" applyAlignment="1">
      <alignment vertical="top"/>
    </xf>
    <xf numFmtId="0" fontId="2" fillId="0" borderId="3" xfId="5" applyNumberFormat="1" applyFont="1" applyFill="1" applyBorder="1" applyAlignment="1" applyProtection="1">
      <alignment vertical="top" wrapText="1"/>
    </xf>
    <xf numFmtId="4" fontId="0" fillId="5" borderId="3" xfId="2" applyNumberFormat="1" applyFont="1" applyFill="1" applyBorder="1" applyAlignment="1" applyProtection="1">
      <alignment horizontal="right" vertical="center" wrapText="1"/>
      <protection locked="0"/>
    </xf>
    <xf numFmtId="49" fontId="41" fillId="7" borderId="8" xfId="14" applyFont="1" applyFill="1" applyBorder="1" applyAlignment="1" applyProtection="1">
      <alignment horizontal="left" vertical="center" indent="3"/>
    </xf>
    <xf numFmtId="49" fontId="0" fillId="2" borderId="13" xfId="5" applyNumberFormat="1" applyFont="1" applyFill="1" applyBorder="1" applyAlignment="1" applyProtection="1">
      <alignment horizontal="center" vertical="center" wrapText="1"/>
    </xf>
    <xf numFmtId="49" fontId="0" fillId="2" borderId="17" xfId="5" applyNumberFormat="1" applyFont="1" applyFill="1" applyBorder="1" applyAlignment="1" applyProtection="1">
      <alignment horizontal="center" vertical="center" wrapText="1"/>
    </xf>
    <xf numFmtId="49" fontId="2" fillId="0" borderId="0" xfId="14">
      <alignment vertical="top"/>
    </xf>
    <xf numFmtId="49" fontId="2" fillId="0" borderId="5" xfId="14" applyBorder="1">
      <alignment vertical="top"/>
    </xf>
    <xf numFmtId="49" fontId="27" fillId="0" borderId="0" xfId="14" applyFont="1" applyAlignment="1">
      <alignment vertical="top"/>
    </xf>
    <xf numFmtId="0" fontId="52" fillId="0" borderId="0" xfId="5" applyFont="1" applyFill="1" applyAlignment="1" applyProtection="1">
      <alignment horizontal="right" vertical="top" wrapText="1"/>
    </xf>
    <xf numFmtId="49" fontId="2" fillId="0" borderId="5" xfId="5" applyNumberFormat="1" applyFont="1" applyFill="1" applyBorder="1" applyAlignment="1" applyProtection="1">
      <alignment horizontal="center" vertical="center" wrapText="1"/>
    </xf>
    <xf numFmtId="0" fontId="2" fillId="0" borderId="5" xfId="13" applyFont="1" applyFill="1" applyBorder="1" applyAlignment="1" applyProtection="1">
      <alignment horizontal="left" vertical="center" wrapText="1" indent="2"/>
    </xf>
    <xf numFmtId="0" fontId="2" fillId="0" borderId="5" xfId="4" applyNumberFormat="1" applyFont="1" applyFill="1" applyBorder="1" applyAlignment="1" applyProtection="1">
      <alignment horizontal="left" vertical="center" wrapText="1"/>
    </xf>
    <xf numFmtId="49" fontId="2" fillId="0" borderId="5" xfId="5" applyNumberFormat="1" applyFont="1" applyFill="1" applyBorder="1" applyAlignment="1" applyProtection="1">
      <alignment vertical="center" wrapText="1"/>
    </xf>
    <xf numFmtId="0" fontId="2" fillId="0" borderId="0" xfId="5" applyNumberFormat="1" applyFont="1" applyFill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49" fontId="9" fillId="0" borderId="0" xfId="5" applyNumberFormat="1" applyFont="1" applyFill="1" applyBorder="1" applyAlignment="1" applyProtection="1">
      <alignment horizontal="center" vertical="center" wrapText="1"/>
    </xf>
    <xf numFmtId="0" fontId="20" fillId="0" borderId="4" xfId="1" applyFont="1" applyFill="1" applyBorder="1" applyAlignment="1" applyProtection="1">
      <alignment horizontal="right" vertical="center" wrapText="1" indent="1"/>
    </xf>
    <xf numFmtId="0" fontId="20" fillId="0" borderId="4" xfId="0" applyNumberFormat="1" applyFont="1" applyFill="1" applyBorder="1" applyAlignment="1" applyProtection="1">
      <alignment vertical="center"/>
    </xf>
    <xf numFmtId="0" fontId="9" fillId="0" borderId="4" xfId="4" applyNumberFormat="1" applyFont="1" applyFill="1" applyBorder="1" applyAlignment="1" applyProtection="1">
      <alignment horizontal="left" vertical="center" wrapText="1" indent="1"/>
    </xf>
    <xf numFmtId="49" fontId="9" fillId="0" borderId="0" xfId="5" applyNumberFormat="1" applyFont="1" applyFill="1" applyBorder="1" applyAlignment="1" applyProtection="1">
      <alignment vertical="center" wrapText="1"/>
    </xf>
    <xf numFmtId="0" fontId="57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0" fillId="0" borderId="3" xfId="0" applyNumberFormat="1" applyFill="1" applyBorder="1" applyAlignment="1" applyProtection="1">
      <alignment vertical="center"/>
    </xf>
    <xf numFmtId="0" fontId="2" fillId="3" borderId="2" xfId="4" applyNumberFormat="1" applyFont="1" applyFill="1" applyBorder="1" applyAlignment="1" applyProtection="1">
      <alignment horizontal="left" vertical="center" wrapText="1" indent="1"/>
    </xf>
    <xf numFmtId="0" fontId="2" fillId="3" borderId="8" xfId="4" applyNumberFormat="1" applyFont="1" applyFill="1" applyBorder="1" applyAlignment="1" applyProtection="1">
      <alignment horizontal="left" vertical="center" wrapText="1" indent="1"/>
    </xf>
    <xf numFmtId="0" fontId="2" fillId="3" borderId="1" xfId="4" applyNumberFormat="1" applyFont="1" applyFill="1" applyBorder="1" applyAlignment="1" applyProtection="1">
      <alignment horizontal="left" vertical="center" wrapText="1" indent="1"/>
    </xf>
    <xf numFmtId="49" fontId="50" fillId="0" borderId="0" xfId="5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2" fillId="0" borderId="0" xfId="13" applyFont="1" applyFill="1" applyBorder="1" applyAlignment="1" applyProtection="1">
      <alignment horizontal="right" vertical="center" wrapText="1"/>
    </xf>
    <xf numFmtId="0" fontId="2" fillId="0" borderId="0" xfId="13" applyFont="1" applyFill="1" applyBorder="1" applyAlignment="1" applyProtection="1">
      <alignment horizontal="right" vertical="center" wrapText="1"/>
    </xf>
    <xf numFmtId="0" fontId="27" fillId="0" borderId="0" xfId="4" applyNumberFormat="1" applyFont="1" applyFill="1" applyBorder="1" applyAlignment="1" applyProtection="1">
      <alignment vertical="center" wrapText="1"/>
    </xf>
    <xf numFmtId="0" fontId="31" fillId="0" borderId="0" xfId="5" applyFont="1" applyFill="1" applyBorder="1" applyAlignment="1" applyProtection="1">
      <alignment horizontal="center" vertical="center" wrapText="1"/>
    </xf>
    <xf numFmtId="0" fontId="0" fillId="0" borderId="3" xfId="15" applyNumberFormat="1" applyFont="1" applyFill="1" applyBorder="1" applyAlignment="1" applyProtection="1">
      <alignment horizontal="center" vertical="center" wrapText="1"/>
    </xf>
    <xf numFmtId="49" fontId="41" fillId="7" borderId="3" xfId="0" applyNumberFormat="1" applyFont="1" applyFill="1" applyBorder="1" applyAlignment="1" applyProtection="1">
      <alignment horizontal="center" vertical="center" textRotation="90" wrapText="1"/>
    </xf>
    <xf numFmtId="0" fontId="2" fillId="0" borderId="3" xfId="16" applyFont="1" applyFill="1" applyBorder="1" applyAlignment="1" applyProtection="1">
      <alignment horizontal="center" vertical="center" wrapText="1"/>
    </xf>
    <xf numFmtId="0" fontId="2" fillId="0" borderId="2" xfId="16" applyFont="1" applyFill="1" applyBorder="1" applyAlignment="1" applyProtection="1">
      <alignment horizontal="center" vertical="center" wrapText="1"/>
    </xf>
    <xf numFmtId="0" fontId="2" fillId="0" borderId="8" xfId="16" applyFont="1" applyFill="1" applyBorder="1" applyAlignment="1" applyProtection="1">
      <alignment horizontal="center" vertical="center" wrapText="1"/>
    </xf>
    <xf numFmtId="0" fontId="0" fillId="0" borderId="3" xfId="16" applyFont="1" applyFill="1" applyBorder="1" applyAlignment="1" applyProtection="1">
      <alignment horizontal="center" vertical="center" wrapText="1"/>
    </xf>
    <xf numFmtId="0" fontId="2" fillId="0" borderId="3" xfId="16" applyFont="1" applyFill="1" applyBorder="1" applyAlignment="1" applyProtection="1">
      <alignment horizontal="center" vertical="center" wrapText="1"/>
    </xf>
    <xf numFmtId="0" fontId="0" fillId="0" borderId="3" xfId="13" applyFont="1" applyFill="1" applyBorder="1" applyAlignment="1" applyProtection="1">
      <alignment horizontal="center" vertical="center" wrapText="1"/>
    </xf>
    <xf numFmtId="0" fontId="0" fillId="0" borderId="3" xfId="13" applyFont="1" applyFill="1" applyBorder="1" applyAlignment="1" applyProtection="1">
      <alignment horizontal="center" vertical="center" wrapText="1"/>
    </xf>
    <xf numFmtId="0" fontId="58" fillId="2" borderId="0" xfId="5" applyFont="1" applyFill="1" applyBorder="1" applyAlignment="1" applyProtection="1">
      <alignment vertical="center" wrapText="1"/>
    </xf>
    <xf numFmtId="49" fontId="36" fillId="2" borderId="5" xfId="10" applyNumberFormat="1" applyFont="1" applyFill="1" applyBorder="1" applyAlignment="1" applyProtection="1">
      <alignment horizontal="center" vertical="center" wrapText="1"/>
    </xf>
    <xf numFmtId="0" fontId="27" fillId="2" borderId="0" xfId="10" applyNumberFormat="1" applyFont="1" applyFill="1" applyBorder="1" applyAlignment="1" applyProtection="1">
      <alignment horizontal="center" vertical="center" wrapText="1"/>
    </xf>
    <xf numFmtId="0" fontId="36" fillId="2" borderId="5" xfId="10" applyNumberFormat="1" applyFont="1" applyFill="1" applyBorder="1" applyAlignment="1" applyProtection="1">
      <alignment horizontal="center" vertical="center" wrapText="1"/>
    </xf>
    <xf numFmtId="0" fontId="36" fillId="2" borderId="5" xfId="10" applyNumberFormat="1" applyFont="1" applyFill="1" applyBorder="1" applyAlignment="1" applyProtection="1">
      <alignment horizontal="center" vertical="center" wrapText="1"/>
    </xf>
    <xf numFmtId="0" fontId="27" fillId="2" borderId="5" xfId="10" applyNumberFormat="1" applyFont="1" applyFill="1" applyBorder="1" applyAlignment="1" applyProtection="1">
      <alignment horizontal="center" vertical="center" wrapText="1"/>
    </xf>
    <xf numFmtId="0" fontId="27" fillId="0" borderId="0" xfId="5" applyFont="1" applyFill="1" applyBorder="1" applyAlignment="1" applyProtection="1">
      <alignment horizontal="center" vertical="center" wrapText="1"/>
    </xf>
    <xf numFmtId="0" fontId="27" fillId="0" borderId="0" xfId="5" applyFont="1" applyFill="1" applyBorder="1" applyAlignment="1" applyProtection="1">
      <alignment vertical="center" wrapText="1"/>
    </xf>
    <xf numFmtId="49" fontId="27" fillId="0" borderId="0" xfId="5" applyNumberFormat="1" applyFont="1" applyFill="1" applyBorder="1" applyAlignment="1" applyProtection="1">
      <alignment vertical="center" wrapText="1"/>
    </xf>
    <xf numFmtId="0" fontId="27" fillId="0" borderId="0" xfId="5" applyFont="1" applyFill="1" applyBorder="1" applyAlignment="1" applyProtection="1">
      <alignment horizontal="center" vertical="center" wrapText="1"/>
    </xf>
    <xf numFmtId="0" fontId="2" fillId="2" borderId="3" xfId="5" applyNumberFormat="1" applyFont="1" applyFill="1" applyBorder="1" applyAlignment="1" applyProtection="1">
      <alignment horizontal="left" vertical="center" wrapText="1"/>
    </xf>
    <xf numFmtId="0" fontId="2" fillId="0" borderId="3" xfId="13" applyFont="1" applyFill="1" applyBorder="1" applyAlignment="1" applyProtection="1">
      <alignment vertical="center" wrapText="1"/>
    </xf>
    <xf numFmtId="0" fontId="2" fillId="0" borderId="3" xfId="4" applyNumberFormat="1" applyFont="1" applyFill="1" applyBorder="1" applyAlignment="1" applyProtection="1">
      <alignment vertical="center" wrapText="1"/>
    </xf>
    <xf numFmtId="0" fontId="2" fillId="3" borderId="3" xfId="4" applyNumberFormat="1" applyFont="1" applyFill="1" applyBorder="1" applyAlignment="1" applyProtection="1">
      <alignment horizontal="left" vertical="center" wrapText="1"/>
    </xf>
    <xf numFmtId="49" fontId="27" fillId="0" borderId="0" xfId="0" applyNumberFormat="1" applyFont="1" applyFill="1" applyBorder="1" applyAlignment="1" applyProtection="1">
      <alignment vertical="center"/>
    </xf>
    <xf numFmtId="0" fontId="2" fillId="0" borderId="0" xfId="5" applyFont="1" applyFill="1" applyBorder="1" applyAlignment="1" applyProtection="1">
      <alignment horizontal="center" vertical="center" wrapText="1"/>
    </xf>
    <xf numFmtId="0" fontId="33" fillId="2" borderId="0" xfId="5" applyFont="1" applyFill="1" applyBorder="1" applyAlignment="1" applyProtection="1">
      <alignment horizontal="center" vertical="center" wrapText="1"/>
    </xf>
    <xf numFmtId="0" fontId="2" fillId="2" borderId="3" xfId="5" applyNumberFormat="1" applyFont="1" applyFill="1" applyBorder="1" applyAlignment="1" applyProtection="1">
      <alignment horizontal="left" vertical="center" wrapText="1" indent="1"/>
    </xf>
    <xf numFmtId="0" fontId="31" fillId="0" borderId="0" xfId="5" applyFont="1" applyFill="1" applyBorder="1" applyAlignment="1" applyProtection="1">
      <alignment vertical="center" wrapText="1"/>
    </xf>
    <xf numFmtId="0" fontId="2" fillId="2" borderId="3" xfId="5" applyNumberFormat="1" applyFont="1" applyFill="1" applyBorder="1" applyAlignment="1" applyProtection="1">
      <alignment horizontal="left" vertical="center" wrapText="1" indent="2"/>
    </xf>
    <xf numFmtId="0" fontId="2" fillId="2" borderId="3" xfId="5" applyNumberFormat="1" applyFont="1" applyFill="1" applyBorder="1" applyAlignment="1" applyProtection="1">
      <alignment horizontal="left" vertical="center" wrapText="1" indent="3"/>
    </xf>
    <xf numFmtId="49" fontId="2" fillId="6" borderId="3" xfId="4" applyNumberFormat="1" applyFont="1" applyFill="1" applyBorder="1" applyAlignment="1" applyProtection="1">
      <alignment horizontal="left" vertical="center" wrapText="1"/>
      <protection locked="0"/>
    </xf>
    <xf numFmtId="49" fontId="27" fillId="0" borderId="0" xfId="0" applyNumberFormat="1" applyFont="1" applyFill="1" applyBorder="1" applyAlignment="1" applyProtection="1">
      <alignment horizontal="center" vertical="center"/>
    </xf>
    <xf numFmtId="0" fontId="2" fillId="2" borderId="3" xfId="5" applyNumberFormat="1" applyFont="1" applyFill="1" applyBorder="1" applyAlignment="1" applyProtection="1">
      <alignment horizontal="left" vertical="center" wrapText="1" indent="4"/>
    </xf>
    <xf numFmtId="0" fontId="2" fillId="5" borderId="3" xfId="5" applyNumberFormat="1" applyFont="1" applyFill="1" applyBorder="1" applyAlignment="1" applyProtection="1">
      <alignment horizontal="left" vertical="center" wrapText="1"/>
      <protection locked="0"/>
    </xf>
    <xf numFmtId="49" fontId="2" fillId="6" borderId="3" xfId="5" applyNumberFormat="1" applyFont="1" applyFill="1" applyBorder="1" applyAlignment="1" applyProtection="1">
      <alignment horizontal="left" vertical="center" wrapText="1" indent="5"/>
      <protection locked="0"/>
    </xf>
    <xf numFmtId="49" fontId="2" fillId="0" borderId="3" xfId="4" applyNumberFormat="1" applyFont="1" applyFill="1" applyBorder="1" applyAlignment="1" applyProtection="1">
      <alignment horizontal="center" vertical="center" wrapText="1"/>
    </xf>
    <xf numFmtId="4" fontId="2" fillId="0" borderId="3" xfId="2" applyNumberFormat="1" applyFont="1" applyFill="1" applyBorder="1" applyAlignment="1" applyProtection="1">
      <alignment horizontal="right" vertical="center" wrapText="1"/>
    </xf>
    <xf numFmtId="49" fontId="0" fillId="5" borderId="3" xfId="4" applyNumberFormat="1" applyFont="1" applyFill="1" applyBorder="1" applyAlignment="1" applyProtection="1">
      <alignment horizontal="center" vertical="center" wrapText="1"/>
      <protection locked="0"/>
    </xf>
    <xf numFmtId="49" fontId="2" fillId="4" borderId="3" xfId="4" applyNumberFormat="1" applyFont="1" applyFill="1" applyBorder="1" applyAlignment="1" applyProtection="1">
      <alignment horizontal="center" vertical="center" wrapText="1"/>
    </xf>
    <xf numFmtId="0" fontId="2" fillId="2" borderId="3" xfId="5" applyFont="1" applyFill="1" applyBorder="1" applyAlignment="1" applyProtection="1">
      <alignment vertical="center" wrapText="1"/>
    </xf>
    <xf numFmtId="49" fontId="2" fillId="5" borderId="3" xfId="5" applyNumberFormat="1" applyFont="1" applyFill="1" applyBorder="1" applyAlignment="1" applyProtection="1">
      <alignment horizontal="left" vertical="center" wrapText="1" indent="6"/>
      <protection locked="0"/>
    </xf>
    <xf numFmtId="4" fontId="2" fillId="5" borderId="3" xfId="2" applyNumberFormat="1" applyFont="1" applyFill="1" applyBorder="1" applyAlignment="1" applyProtection="1">
      <alignment horizontal="right" vertical="center" wrapText="1"/>
      <protection locked="0"/>
    </xf>
    <xf numFmtId="49" fontId="2" fillId="7" borderId="3" xfId="5" applyNumberFormat="1" applyFont="1" applyFill="1" applyBorder="1" applyAlignment="1" applyProtection="1">
      <alignment horizontal="left" vertical="center" wrapText="1"/>
    </xf>
    <xf numFmtId="0" fontId="2" fillId="0" borderId="3" xfId="5" applyNumberFormat="1" applyFont="1" applyFill="1" applyBorder="1" applyAlignment="1" applyProtection="1">
      <alignment horizontal="left" vertical="center" wrapText="1" indent="6"/>
    </xf>
    <xf numFmtId="49" fontId="2" fillId="0" borderId="3" xfId="4" applyNumberFormat="1" applyFont="1" applyFill="1" applyBorder="1" applyAlignment="1" applyProtection="1">
      <alignment vertical="center" wrapText="1"/>
    </xf>
    <xf numFmtId="0" fontId="2" fillId="0" borderId="3" xfId="2" applyNumberFormat="1" applyFont="1" applyFill="1" applyBorder="1" applyAlignment="1" applyProtection="1">
      <alignment horizontal="center" vertical="center" wrapText="1"/>
    </xf>
    <xf numFmtId="4" fontId="27" fillId="0" borderId="3" xfId="2" applyNumberFormat="1" applyFont="1" applyFill="1" applyBorder="1" applyAlignment="1" applyProtection="1">
      <alignment horizontal="center" vertical="center" wrapText="1"/>
    </xf>
    <xf numFmtId="49" fontId="38" fillId="5" borderId="3" xfId="4" applyNumberFormat="1" applyFont="1" applyFill="1" applyBorder="1" applyAlignment="1" applyProtection="1">
      <alignment horizontal="center" vertical="center" wrapText="1"/>
      <protection locked="0"/>
    </xf>
    <xf numFmtId="49" fontId="59" fillId="7" borderId="2" xfId="0" applyNumberFormat="1" applyFont="1" applyFill="1" applyBorder="1" applyAlignment="1" applyProtection="1">
      <alignment horizontal="center" vertical="center"/>
    </xf>
    <xf numFmtId="49" fontId="41" fillId="7" borderId="8" xfId="0" applyNumberFormat="1" applyFont="1" applyFill="1" applyBorder="1" applyAlignment="1" applyProtection="1">
      <alignment horizontal="left" vertical="center" indent="6"/>
    </xf>
    <xf numFmtId="49" fontId="38" fillId="7" borderId="8" xfId="4" applyNumberFormat="1" applyFont="1" applyFill="1" applyBorder="1" applyAlignment="1" applyProtection="1">
      <alignment horizontal="center" vertical="center" wrapText="1"/>
    </xf>
    <xf numFmtId="49" fontId="59" fillId="7" borderId="8" xfId="0" applyNumberFormat="1" applyFont="1" applyFill="1" applyBorder="1" applyAlignment="1" applyProtection="1">
      <alignment horizontal="left" vertical="center"/>
    </xf>
    <xf numFmtId="49" fontId="0" fillId="7" borderId="8" xfId="4" applyNumberFormat="1" applyFont="1" applyFill="1" applyBorder="1" applyAlignment="1" applyProtection="1">
      <alignment horizontal="center" vertical="center" wrapText="1"/>
    </xf>
    <xf numFmtId="49" fontId="2" fillId="7" borderId="1" xfId="4" applyNumberFormat="1" applyFont="1" applyFill="1" applyBorder="1" applyAlignment="1" applyProtection="1">
      <alignment horizontal="center" vertical="center" wrapText="1"/>
    </xf>
    <xf numFmtId="49" fontId="27" fillId="0" borderId="0" xfId="0" applyNumberFormat="1" applyFont="1" applyFill="1" applyBorder="1" applyAlignment="1" applyProtection="1">
      <alignment vertical="top"/>
    </xf>
    <xf numFmtId="49" fontId="2" fillId="0" borderId="0" xfId="0" applyNumberFormat="1" applyFont="1" applyBorder="1" applyAlignment="1">
      <alignment vertical="top"/>
    </xf>
    <xf numFmtId="49" fontId="41" fillId="7" borderId="8" xfId="0" applyNumberFormat="1" applyFont="1" applyFill="1" applyBorder="1" applyAlignment="1" applyProtection="1">
      <alignment horizontal="left" vertical="center" indent="5"/>
    </xf>
    <xf numFmtId="49" fontId="27" fillId="0" borderId="0" xfId="0" applyNumberFormat="1" applyFont="1" applyAlignment="1">
      <alignment vertical="top"/>
    </xf>
    <xf numFmtId="49" fontId="51" fillId="0" borderId="0" xfId="0" applyNumberFormat="1" applyFont="1" applyBorder="1" applyAlignment="1">
      <alignment vertical="top"/>
    </xf>
    <xf numFmtId="49" fontId="59" fillId="7" borderId="18" xfId="0" applyNumberFormat="1" applyFont="1" applyFill="1" applyBorder="1" applyAlignment="1" applyProtection="1">
      <alignment horizontal="center" vertical="center"/>
    </xf>
    <xf numFmtId="49" fontId="41" fillId="7" borderId="4" xfId="0" applyNumberFormat="1" applyFont="1" applyFill="1" applyBorder="1" applyAlignment="1" applyProtection="1">
      <alignment horizontal="left" vertical="center" indent="4"/>
    </xf>
    <xf numFmtId="49" fontId="38" fillId="7" borderId="4" xfId="4" applyNumberFormat="1" applyFont="1" applyFill="1" applyBorder="1" applyAlignment="1" applyProtection="1">
      <alignment horizontal="center" vertical="center" wrapText="1"/>
    </xf>
    <xf numFmtId="49" fontId="59" fillId="7" borderId="4" xfId="0" applyNumberFormat="1" applyFont="1" applyFill="1" applyBorder="1" applyAlignment="1" applyProtection="1">
      <alignment horizontal="left" vertical="center"/>
    </xf>
    <xf numFmtId="49" fontId="0" fillId="7" borderId="4" xfId="4" applyNumberFormat="1" applyFont="1" applyFill="1" applyBorder="1" applyAlignment="1" applyProtection="1">
      <alignment horizontal="center" vertical="center" wrapText="1"/>
    </xf>
    <xf numFmtId="49" fontId="2" fillId="7" borderId="4" xfId="4" applyNumberFormat="1" applyFont="1" applyFill="1" applyBorder="1" applyAlignment="1" applyProtection="1">
      <alignment horizontal="center" vertical="center" wrapText="1"/>
    </xf>
    <xf numFmtId="49" fontId="2" fillId="7" borderId="19" xfId="4" applyNumberFormat="1" applyFont="1" applyFill="1" applyBorder="1" applyAlignment="1" applyProtection="1">
      <alignment horizontal="center" vertical="center" wrapText="1"/>
    </xf>
    <xf numFmtId="49" fontId="27" fillId="0" borderId="0" xfId="0" applyNumberFormat="1" applyFont="1" applyFill="1" applyAlignment="1" applyProtection="1">
      <alignment vertical="center"/>
    </xf>
    <xf numFmtId="49" fontId="41" fillId="7" borderId="8" xfId="0" applyNumberFormat="1" applyFont="1" applyFill="1" applyBorder="1" applyAlignment="1" applyProtection="1">
      <alignment horizontal="left" vertical="center" indent="3"/>
    </xf>
    <xf numFmtId="49" fontId="41" fillId="7" borderId="8" xfId="0" applyNumberFormat="1" applyFont="1" applyFill="1" applyBorder="1" applyAlignment="1" applyProtection="1">
      <alignment horizontal="left" vertical="center" indent="2"/>
    </xf>
    <xf numFmtId="49" fontId="2" fillId="6" borderId="13" xfId="5" applyNumberFormat="1" applyFont="1" applyFill="1" applyBorder="1" applyAlignment="1" applyProtection="1">
      <alignment horizontal="left" vertical="center" wrapText="1" indent="5"/>
      <protection locked="0"/>
    </xf>
    <xf numFmtId="49" fontId="2" fillId="0" borderId="1" xfId="4" applyNumberFormat="1" applyFont="1" applyFill="1" applyBorder="1" applyAlignment="1" applyProtection="1">
      <alignment horizontal="center" vertical="center" wrapText="1"/>
    </xf>
    <xf numFmtId="0" fontId="2" fillId="0" borderId="17" xfId="5" applyNumberFormat="1" applyFont="1" applyFill="1" applyBorder="1" applyAlignment="1" applyProtection="1">
      <alignment horizontal="left" vertical="center" wrapText="1" indent="6"/>
    </xf>
    <xf numFmtId="49" fontId="41" fillId="7" borderId="8" xfId="0" applyNumberFormat="1" applyFont="1" applyFill="1" applyBorder="1" applyAlignment="1" applyProtection="1">
      <alignment horizontal="left" vertical="center" indent="4"/>
    </xf>
    <xf numFmtId="0" fontId="55" fillId="0" borderId="0" xfId="5" applyFont="1" applyFill="1" applyAlignment="1" applyProtection="1">
      <alignment horizontal="right" vertical="top" wrapText="1"/>
    </xf>
  </cellXfs>
  <cellStyles count="17">
    <cellStyle name="Гиперссылка" xfId="2" builtinId="8"/>
    <cellStyle name="Заголовок" xfId="6"/>
    <cellStyle name="ЗаголовокСтолбца" xfId="10"/>
    <cellStyle name="Значение" xfId="7"/>
    <cellStyle name="Обычный" xfId="0" builtinId="0"/>
    <cellStyle name="Обычный 10" xfId="14"/>
    <cellStyle name="Обычный 14" xfId="15"/>
    <cellStyle name="Обычный 15" xfId="12"/>
    <cellStyle name="Обычный 3" xfId="9"/>
    <cellStyle name="Обычный 3 2" xfId="11"/>
    <cellStyle name="Обычный_BALANCE.WARM.2007YEAR(FACT)" xfId="16"/>
    <cellStyle name="Обычный_JKH.OPEN.INFO.HVS(v3.5)_цены161210" xfId="13"/>
    <cellStyle name="Обычный_razrabotka_sablonov_po_WKU" xfId="8"/>
    <cellStyle name="Обычный_SIMPLE_1_massive2" xfId="1"/>
    <cellStyle name="Обычный_ЖКУ_проект3" xfId="4"/>
    <cellStyle name="Обычный_Мониторинг инвестиций" xfId="5"/>
    <cellStyle name="Обычный_Шаблон по источникам для Модуля Реестр (2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10</xdr:row>
      <xdr:rowOff>28575</xdr:rowOff>
    </xdr:from>
    <xdr:to>
      <xdr:col>7</xdr:col>
      <xdr:colOff>561975</xdr:colOff>
      <xdr:row>10</xdr:row>
      <xdr:rowOff>247650</xdr:rowOff>
    </xdr:to>
    <xdr:pic macro="[1]!modInfo.MainSheetHelp">
      <xdr:nvPicPr>
        <xdr:cNvPr id="2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20288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561975</xdr:colOff>
      <xdr:row>8</xdr:row>
      <xdr:rowOff>314325</xdr:rowOff>
    </xdr:to>
    <xdr:pic macro="[1]!modInfo.MainSheetHelp">
      <xdr:nvPicPr>
        <xdr:cNvPr id="3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1676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561975</xdr:colOff>
      <xdr:row>13</xdr:row>
      <xdr:rowOff>257175</xdr:rowOff>
    </xdr:to>
    <xdr:pic macro="[1]!modInfo.MainSheetHelp">
      <xdr:nvPicPr>
        <xdr:cNvPr id="4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2800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561975</xdr:colOff>
      <xdr:row>27</xdr:row>
      <xdr:rowOff>190500</xdr:rowOff>
    </xdr:to>
    <xdr:pic macro="[1]!modInfo.MainSheetHelp">
      <xdr:nvPicPr>
        <xdr:cNvPr id="5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45624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1]!modList00.CreatePrintedForm">
      <xdr:nvPicPr>
        <xdr:cNvPr id="6" name="cmdCreatePrintedForm" descr="Создание печатной формы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1]!modList00.cmdOrganizationChoice_Click_Handler" textlink="">
      <xdr:nvSpPr>
        <xdr:cNvPr id="7" name="cmdOrgChoice"/>
        <xdr:cNvSpPr>
          <a:spLocks noChangeArrowheads="1"/>
        </xdr:cNvSpPr>
      </xdr:nvSpPr>
      <xdr:spPr bwMode="auto">
        <a:xfrm>
          <a:off x="3800475" y="41148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38100</xdr:colOff>
      <xdr:row>17</xdr:row>
      <xdr:rowOff>0</xdr:rowOff>
    </xdr:from>
    <xdr:to>
      <xdr:col>6</xdr:col>
      <xdr:colOff>228600</xdr:colOff>
      <xdr:row>18</xdr:row>
      <xdr:rowOff>314325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7219950" y="3267075"/>
          <a:ext cx="190500" cy="381000"/>
          <a:chOff x="13896191" y="1813753"/>
          <a:chExt cx="211023" cy="178845"/>
        </a:xfrm>
      </xdr:grpSpPr>
      <xdr:sp macro="[1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7219950" y="42386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1]!modInfo.MainSheetHelp">
      <xdr:nvPicPr>
        <xdr:cNvPr id="2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1]!modInfo.MainSheetHelp">
      <xdr:nvPicPr>
        <xdr:cNvPr id="3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1]!modInfo.MainSheetHelp">
      <xdr:nvPicPr>
        <xdr:cNvPr id="4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1]!modThisWorkbook.Freeze_Panes">
      <xdr:nvPicPr>
        <xdr:cNvPr id="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1]!modThisWorkbook.Freeze_Panes">
      <xdr:nvPicPr>
        <xdr:cNvPr id="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1]!modInfo.MainSheetHelp">
      <xdr:nvPicPr>
        <xdr:cNvPr id="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77125" y="6667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1]!modInfo.MainSheetHelp">
      <xdr:nvPicPr>
        <xdr:cNvPr id="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0" y="6667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1]!modInfo.MainSheetHelp">
      <xdr:nvPicPr>
        <xdr:cNvPr id="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420725" y="6667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31</xdr:row>
      <xdr:rowOff>2</xdr:rowOff>
    </xdr:from>
    <xdr:to>
      <xdr:col>4</xdr:col>
      <xdr:colOff>3343276</xdr:colOff>
      <xdr:row>32</xdr:row>
      <xdr:rowOff>1</xdr:rowOff>
    </xdr:to>
    <xdr:sp macro="[1]!modList02.cmdDoIt_Click_Handler" textlink="">
      <xdr:nvSpPr>
        <xdr:cNvPr id="8" name="cmdCreateSheets" hidden="1"/>
        <xdr:cNvSpPr>
          <a:spLocks noChangeArrowheads="1"/>
        </xdr:cNvSpPr>
      </xdr:nvSpPr>
      <xdr:spPr bwMode="auto">
        <a:xfrm>
          <a:off x="685801" y="3219452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1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40</xdr:row>
      <xdr:rowOff>0</xdr:rowOff>
    </xdr:from>
    <xdr:to>
      <xdr:col>9</xdr:col>
      <xdr:colOff>228600</xdr:colOff>
      <xdr:row>40</xdr:row>
      <xdr:rowOff>190500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8010525" y="108585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34</xdr:row>
      <xdr:rowOff>0</xdr:rowOff>
    </xdr:from>
    <xdr:to>
      <xdr:col>28</xdr:col>
      <xdr:colOff>228600</xdr:colOff>
      <xdr:row>35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11391900" y="6753225"/>
          <a:ext cx="190500" cy="8382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1]!modThisWorkbook.Freeze_Panes">
      <xdr:nvPicPr>
        <xdr:cNvPr id="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295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1]!modThisWorkbook.Freeze_Panes">
      <xdr:nvPicPr>
        <xdr:cNvPr id="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295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0</xdr:colOff>
      <xdr:row>3</xdr:row>
      <xdr:rowOff>9525</xdr:rowOff>
    </xdr:from>
    <xdr:to>
      <xdr:col>28</xdr:col>
      <xdr:colOff>190500</xdr:colOff>
      <xdr:row>4</xdr:row>
      <xdr:rowOff>161925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1135380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25</xdr:col>
      <xdr:colOff>38100</xdr:colOff>
      <xdr:row>3</xdr:row>
      <xdr:rowOff>9525</xdr:rowOff>
    </xdr:from>
    <xdr:to>
      <xdr:col>25</xdr:col>
      <xdr:colOff>228600</xdr:colOff>
      <xdr:row>4</xdr:row>
      <xdr:rowOff>161925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1036320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27</xdr:row>
      <xdr:rowOff>0</xdr:rowOff>
    </xdr:from>
    <xdr:to>
      <xdr:col>30</xdr:col>
      <xdr:colOff>228600</xdr:colOff>
      <xdr:row>27</xdr:row>
      <xdr:rowOff>0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19421475" y="522922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27</xdr:row>
      <xdr:rowOff>0</xdr:rowOff>
    </xdr:from>
    <xdr:to>
      <xdr:col>30</xdr:col>
      <xdr:colOff>228600</xdr:colOff>
      <xdr:row>27</xdr:row>
      <xdr:rowOff>0</xdr:rowOff>
    </xdr:to>
    <xdr:grpSp>
      <xdr:nvGrpSpPr>
        <xdr:cNvPr id="16" name="shCalendar" hidden="1"/>
        <xdr:cNvGrpSpPr>
          <a:grpSpLocks/>
        </xdr:cNvGrpSpPr>
      </xdr:nvGrpSpPr>
      <xdr:grpSpPr bwMode="auto">
        <a:xfrm>
          <a:off x="19421475" y="522922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27</xdr:row>
      <xdr:rowOff>0</xdr:rowOff>
    </xdr:from>
    <xdr:to>
      <xdr:col>30</xdr:col>
      <xdr:colOff>228600</xdr:colOff>
      <xdr:row>27</xdr:row>
      <xdr:rowOff>0</xdr:rowOff>
    </xdr:to>
    <xdr:grpSp>
      <xdr:nvGrpSpPr>
        <xdr:cNvPr id="19" name="shCalendar" hidden="1"/>
        <xdr:cNvGrpSpPr>
          <a:grpSpLocks/>
        </xdr:cNvGrpSpPr>
      </xdr:nvGrpSpPr>
      <xdr:grpSpPr bwMode="auto">
        <a:xfrm>
          <a:off x="19421475" y="522922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28</xdr:col>
      <xdr:colOff>38100</xdr:colOff>
      <xdr:row>33</xdr:row>
      <xdr:rowOff>0</xdr:rowOff>
    </xdr:from>
    <xdr:to>
      <xdr:col>28</xdr:col>
      <xdr:colOff>228600</xdr:colOff>
      <xdr:row>33</xdr:row>
      <xdr:rowOff>0</xdr:rowOff>
    </xdr:to>
    <xdr:grpSp>
      <xdr:nvGrpSpPr>
        <xdr:cNvPr id="22" name="shCalendar" hidden="1"/>
        <xdr:cNvGrpSpPr>
          <a:grpSpLocks/>
        </xdr:cNvGrpSpPr>
      </xdr:nvGrpSpPr>
      <xdr:grpSpPr bwMode="auto">
        <a:xfrm>
          <a:off x="11391900" y="632460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34</xdr:row>
      <xdr:rowOff>0</xdr:rowOff>
    </xdr:from>
    <xdr:to>
      <xdr:col>30</xdr:col>
      <xdr:colOff>228600</xdr:colOff>
      <xdr:row>34</xdr:row>
      <xdr:rowOff>0</xdr:rowOff>
    </xdr:to>
    <xdr:grpSp>
      <xdr:nvGrpSpPr>
        <xdr:cNvPr id="25" name="shCalendar" hidden="1"/>
        <xdr:cNvGrpSpPr>
          <a:grpSpLocks/>
        </xdr:cNvGrpSpPr>
      </xdr:nvGrpSpPr>
      <xdr:grpSpPr bwMode="auto">
        <a:xfrm>
          <a:off x="19421475" y="675322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KomlevAY/LOCALS~1/Temp/bat/FAS.JKH.OPEN.INFO.REQUEST.GVS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1.10"/>
      <sheetName val="Форма 1.10"/>
      <sheetName val="Форма 1.0.1 | Форма 1.11.1"/>
      <sheetName val="Форма 1.11.1"/>
      <sheetName val="Форма 1.0.1 | Т-транс"/>
      <sheetName val="Форма 1.11.2 | Т-транс"/>
      <sheetName val="Форма 1.0.1 | Т-гор.вода"/>
      <sheetName val="Форма 1.11.2 | Т-гор.вода"/>
      <sheetName val="Форма 1.0.1 | Т-подкл(инд)"/>
      <sheetName val="Форма 1.11.3 | Т-подкл(инд)"/>
      <sheetName val="Форма 1.0.1 | Т-подкл"/>
      <sheetName val="Форма 1.11.3 | Т-подкл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modList13"/>
      <sheetName val="REESTR_MO_FILTER"/>
      <sheetName val="REESTR_MO"/>
      <sheetName val="modInfo"/>
      <sheetName val="modList05"/>
      <sheetName val="modList06"/>
      <sheetName val="modList07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Info.MainSheetHelp"/>
      <definedName name="modList00.cmdOrganizationChoice_Click_Handler"/>
      <definedName name="modList00.CreatePrintedForm"/>
      <definedName name="modList02.cmdDoIt_Click_Handler"/>
      <definedName name="modThisWorkbook.Freeze_Panes"/>
    </definedNames>
    <sheetDataSet>
      <sheetData sheetId="0"/>
      <sheetData sheetId="1"/>
      <sheetData sheetId="2"/>
      <sheetData sheetId="3"/>
      <sheetData sheetId="4">
        <row r="7">
          <cell r="F7" t="str">
            <v>Сахалинская область</v>
          </cell>
        </row>
        <row r="15">
          <cell r="F15" t="str">
            <v>08.05.2019</v>
          </cell>
        </row>
        <row r="19">
          <cell r="F19" t="str">
            <v>30.04.2019</v>
          </cell>
        </row>
        <row r="20">
          <cell r="F20" t="str">
            <v>б/н</v>
          </cell>
        </row>
      </sheetData>
      <sheetData sheetId="5">
        <row r="13">
          <cell r="H13" t="str">
            <v>городской округ "Город Южно-Сахалинск"</v>
          </cell>
        </row>
        <row r="14">
          <cell r="R14" t="str">
            <v>городской округ "Город Южно-Сахалинск" (64701000)</v>
          </cell>
        </row>
      </sheetData>
      <sheetData sheetId="6">
        <row r="21">
          <cell r="E21" t="str">
            <v>Тариф на горячую воду в закрытой системе горячего водоснабжения (горячее водоснабжение)</v>
          </cell>
          <cell r="F21" t="str">
            <v>Горячее водоснабжение</v>
          </cell>
          <cell r="J21" t="str">
            <v>ЖО "Грушевый сад"</v>
          </cell>
        </row>
        <row r="24">
          <cell r="J24" t="str">
            <v>мкр. Хомутово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H2" t="str">
            <v>общий</v>
          </cell>
          <cell r="K2" t="str">
            <v>метод экономически обоснованных расходов (затрат)</v>
          </cell>
          <cell r="P2" t="str">
            <v>первичное раскрытие информации</v>
          </cell>
          <cell r="R2" t="str">
            <v>организации-перепродавцы</v>
          </cell>
          <cell r="AQ2" t="str">
            <v>Тариф на транспортировку горячей воды</v>
          </cell>
        </row>
        <row r="3">
          <cell r="H3" t="str">
            <v>общий с учетом освобождения от уплаты НДС</v>
          </cell>
          <cell r="K3" t="str">
            <v>метод индексации установленных тарифов</v>
          </cell>
          <cell r="P3" t="str">
            <v>изменения в раскрытой ранее информации</v>
          </cell>
          <cell r="R3" t="str">
            <v>бюджетные организации</v>
          </cell>
          <cell r="AQ3" t="str">
            <v>Тариф на подключение к централизованной системе горячего водоснабжения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производителей)</v>
          </cell>
          <cell r="K4" t="str">
            <v>метод обеспечения доходности инвестированного капитала</v>
          </cell>
          <cell r="R4" t="str">
            <v>население</v>
          </cell>
          <cell r="AQ4" t="str">
            <v>Тариф на подключение к централизованной системе горячего водоснабжения (инд)</v>
          </cell>
        </row>
        <row r="5">
          <cell r="K5" t="str">
            <v>метод сравнения аналогов</v>
          </cell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25"/>
      <sheetData sheetId="26"/>
      <sheetData sheetId="27"/>
      <sheetData sheetId="28">
        <row r="3">
          <cell r="B3" t="str">
            <v>городской округ "Город Южно-Сахалинск", городской округ "Город Южно-Сахалинск" (64701000);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topLeftCell="D1" workbookViewId="0">
      <selection activeCell="J7" sqref="J7"/>
    </sheetView>
  </sheetViews>
  <sheetFormatPr defaultRowHeight="11.25"/>
  <cols>
    <col min="1" max="1" width="10.7109375" style="11" hidden="1" customWidth="1"/>
    <col min="2" max="2" width="10.7109375" style="6" hidden="1" customWidth="1"/>
    <col min="3" max="3" width="3.7109375" style="12" hidden="1" customWidth="1"/>
    <col min="4" max="4" width="1.7109375" style="13" customWidth="1"/>
    <col min="5" max="5" width="55.28515625" style="13" customWidth="1"/>
    <col min="6" max="6" width="50.7109375" style="13" customWidth="1"/>
    <col min="7" max="7" width="3.7109375" style="87" customWidth="1"/>
    <col min="8" max="8" width="9.140625" style="13"/>
    <col min="9" max="9" width="9.140625" style="30"/>
    <col min="10" max="10" width="30" style="13" customWidth="1"/>
    <col min="11" max="16384" width="9.140625" style="13"/>
  </cols>
  <sheetData>
    <row r="1" spans="1:12" s="3" customFormat="1" ht="3" customHeight="1">
      <c r="A1" s="1"/>
      <c r="B1" s="2"/>
      <c r="F1" s="3">
        <v>26462650</v>
      </c>
      <c r="G1" s="4"/>
      <c r="I1" s="4"/>
    </row>
    <row r="2" spans="1:12" s="7" customFormat="1" ht="15">
      <c r="A2" s="5"/>
      <c r="B2" s="6"/>
      <c r="E2" s="8" t="s">
        <v>195</v>
      </c>
      <c r="F2" s="9"/>
      <c r="G2" s="10"/>
      <c r="H2" s="10"/>
      <c r="I2" s="10"/>
      <c r="J2" s="10"/>
      <c r="K2" s="10"/>
      <c r="L2" s="10"/>
    </row>
    <row r="3" spans="1:12" ht="15">
      <c r="E3" s="14" t="s">
        <v>196</v>
      </c>
      <c r="F3" s="9"/>
      <c r="G3" s="15"/>
      <c r="H3" s="15"/>
      <c r="I3" s="15"/>
      <c r="J3" s="15"/>
      <c r="K3" s="15"/>
      <c r="L3" s="16"/>
    </row>
    <row r="4" spans="1:12" s="24" customFormat="1" ht="6">
      <c r="A4" s="17"/>
      <c r="B4" s="18"/>
      <c r="C4" s="19"/>
      <c r="D4" s="20"/>
      <c r="E4" s="21"/>
      <c r="F4" s="22"/>
      <c r="G4" s="23"/>
      <c r="I4" s="25"/>
    </row>
    <row r="5" spans="1:12" ht="48" customHeight="1">
      <c r="D5" s="26"/>
      <c r="E5" s="27" t="s">
        <v>0</v>
      </c>
      <c r="F5" s="28"/>
      <c r="G5" s="29"/>
      <c r="J5" s="31"/>
    </row>
    <row r="6" spans="1:12" s="24" customFormat="1" ht="6">
      <c r="A6" s="17"/>
      <c r="B6" s="18"/>
      <c r="C6" s="19"/>
      <c r="D6" s="20"/>
      <c r="E6" s="32"/>
      <c r="F6" s="33"/>
      <c r="G6" s="34"/>
      <c r="I6" s="25"/>
    </row>
    <row r="7" spans="1:12" ht="27">
      <c r="D7" s="26"/>
      <c r="E7" s="35" t="s">
        <v>1</v>
      </c>
      <c r="F7" s="36" t="s">
        <v>2</v>
      </c>
      <c r="G7" s="37"/>
    </row>
    <row r="8" spans="1:12" s="24" customFormat="1" ht="6">
      <c r="A8" s="17"/>
      <c r="B8" s="18"/>
      <c r="C8" s="19"/>
      <c r="D8" s="20"/>
      <c r="E8" s="38"/>
      <c r="F8" s="39"/>
      <c r="G8" s="20"/>
      <c r="I8" s="25"/>
    </row>
    <row r="9" spans="1:12" ht="27">
      <c r="D9" s="26"/>
      <c r="E9" s="35" t="s">
        <v>3</v>
      </c>
      <c r="F9" s="40" t="s">
        <v>4</v>
      </c>
      <c r="G9" s="41"/>
    </row>
    <row r="10" spans="1:12" s="24" customFormat="1" ht="6">
      <c r="A10" s="42"/>
      <c r="B10" s="18"/>
      <c r="C10" s="19"/>
      <c r="D10" s="43"/>
      <c r="E10" s="32"/>
      <c r="F10" s="44"/>
      <c r="G10" s="45"/>
      <c r="I10" s="25"/>
    </row>
    <row r="11" spans="1:12" ht="27">
      <c r="A11" s="46"/>
      <c r="D11" s="26"/>
      <c r="E11" s="47" t="s">
        <v>5</v>
      </c>
      <c r="F11" s="48" t="s">
        <v>6</v>
      </c>
      <c r="G11" s="49"/>
    </row>
    <row r="12" spans="1:12" ht="27">
      <c r="D12" s="26"/>
      <c r="E12" s="47" t="s">
        <v>7</v>
      </c>
      <c r="F12" s="48" t="s">
        <v>8</v>
      </c>
      <c r="G12" s="41"/>
    </row>
    <row r="13" spans="1:12" s="24" customFormat="1" ht="6">
      <c r="A13" s="42"/>
      <c r="B13" s="18"/>
      <c r="C13" s="19"/>
      <c r="D13" s="43"/>
      <c r="E13" s="32"/>
      <c r="F13" s="44"/>
      <c r="G13" s="45"/>
      <c r="I13" s="25"/>
    </row>
    <row r="14" spans="1:12" ht="27">
      <c r="D14" s="26"/>
      <c r="E14" s="47" t="s">
        <v>9</v>
      </c>
      <c r="F14" s="50" t="s">
        <v>10</v>
      </c>
      <c r="G14" s="41"/>
    </row>
    <row r="15" spans="1:12" ht="30" hidden="1">
      <c r="D15" s="26"/>
      <c r="E15" s="47" t="s">
        <v>11</v>
      </c>
      <c r="F15" s="51" t="s">
        <v>12</v>
      </c>
      <c r="G15" s="41"/>
    </row>
    <row r="16" spans="1:12" ht="30" hidden="1">
      <c r="D16" s="26"/>
      <c r="E16" s="47" t="s">
        <v>13</v>
      </c>
      <c r="F16" s="51"/>
      <c r="G16" s="41"/>
    </row>
    <row r="17" spans="1:9">
      <c r="A17" s="52"/>
      <c r="D17" s="53"/>
      <c r="E17" s="35"/>
      <c r="F17" s="54" t="s">
        <v>14</v>
      </c>
      <c r="G17" s="55"/>
    </row>
    <row r="18" spans="1:9" s="61" customFormat="1" ht="5.25">
      <c r="A18" s="56"/>
      <c r="B18" s="2"/>
      <c r="C18" s="57"/>
      <c r="D18" s="58"/>
      <c r="E18" s="59"/>
      <c r="F18" s="60"/>
      <c r="G18" s="58"/>
      <c r="I18" s="4"/>
    </row>
    <row r="19" spans="1:9" ht="27">
      <c r="D19" s="26"/>
      <c r="E19" s="47" t="s">
        <v>15</v>
      </c>
      <c r="F19" s="62" t="s">
        <v>16</v>
      </c>
      <c r="G19" s="41"/>
    </row>
    <row r="20" spans="1:9" ht="27">
      <c r="D20" s="26"/>
      <c r="E20" s="47" t="s">
        <v>17</v>
      </c>
      <c r="F20" s="50" t="s">
        <v>18</v>
      </c>
      <c r="G20" s="41"/>
    </row>
    <row r="21" spans="1:9" s="24" customFormat="1" ht="6">
      <c r="A21" s="17"/>
      <c r="B21" s="18"/>
      <c r="C21" s="19"/>
      <c r="D21" s="20"/>
      <c r="E21" s="38"/>
      <c r="F21" s="63"/>
      <c r="G21" s="20"/>
      <c r="I21" s="25"/>
    </row>
    <row r="22" spans="1:9">
      <c r="A22" s="52"/>
      <c r="D22" s="53"/>
      <c r="E22" s="35"/>
      <c r="F22" s="54" t="s">
        <v>19</v>
      </c>
      <c r="G22" s="55"/>
    </row>
    <row r="23" spans="1:9" s="61" customFormat="1" ht="5.25">
      <c r="A23" s="56"/>
      <c r="B23" s="2"/>
      <c r="C23" s="57"/>
      <c r="D23" s="58"/>
      <c r="E23" s="59"/>
      <c r="F23" s="60"/>
      <c r="G23" s="58"/>
      <c r="I23" s="4"/>
    </row>
    <row r="24" spans="1:9" ht="27">
      <c r="D24" s="26"/>
      <c r="E24" s="47" t="s">
        <v>20</v>
      </c>
      <c r="F24" s="51"/>
      <c r="G24" s="41"/>
    </row>
    <row r="25" spans="1:9" ht="27">
      <c r="D25" s="26"/>
      <c r="E25" s="47" t="s">
        <v>21</v>
      </c>
      <c r="F25" s="64"/>
      <c r="G25" s="41"/>
    </row>
    <row r="26" spans="1:9" s="24" customFormat="1" ht="6">
      <c r="A26" s="17"/>
      <c r="B26" s="18"/>
      <c r="C26" s="19"/>
      <c r="D26" s="20"/>
      <c r="E26" s="38"/>
      <c r="F26" s="63"/>
      <c r="G26" s="20"/>
      <c r="I26" s="25"/>
    </row>
    <row r="27" spans="1:9" s="24" customFormat="1" ht="6">
      <c r="A27" s="42"/>
      <c r="B27" s="18"/>
      <c r="C27" s="19"/>
      <c r="D27" s="43"/>
      <c r="E27" s="32"/>
      <c r="F27" s="44"/>
      <c r="G27" s="45"/>
      <c r="I27" s="25"/>
    </row>
    <row r="28" spans="1:9" ht="30">
      <c r="D28" s="26"/>
      <c r="E28" s="47" t="s">
        <v>22</v>
      </c>
      <c r="F28" s="40" t="s">
        <v>4</v>
      </c>
      <c r="G28" s="41"/>
    </row>
    <row r="29" spans="1:9" ht="27">
      <c r="C29" s="65"/>
      <c r="D29" s="66"/>
      <c r="E29" s="67" t="s">
        <v>23</v>
      </c>
      <c r="F29" s="68" t="s">
        <v>24</v>
      </c>
      <c r="G29" s="69"/>
    </row>
    <row r="30" spans="1:9" ht="27">
      <c r="C30" s="65"/>
      <c r="D30" s="66"/>
      <c r="E30" s="70" t="s">
        <v>25</v>
      </c>
      <c r="F30" s="64"/>
      <c r="G30" s="69"/>
    </row>
    <row r="31" spans="1:9" ht="27">
      <c r="C31" s="65"/>
      <c r="D31" s="66"/>
      <c r="E31" s="67" t="s">
        <v>26</v>
      </c>
      <c r="F31" s="68" t="s">
        <v>27</v>
      </c>
      <c r="G31" s="69"/>
    </row>
    <row r="32" spans="1:9" ht="27">
      <c r="C32" s="65"/>
      <c r="D32" s="66"/>
      <c r="E32" s="67" t="s">
        <v>28</v>
      </c>
      <c r="F32" s="68" t="s">
        <v>29</v>
      </c>
      <c r="G32" s="69"/>
      <c r="H32" s="71"/>
    </row>
    <row r="33" spans="1:9" s="24" customFormat="1" ht="6">
      <c r="A33" s="42"/>
      <c r="B33" s="18"/>
      <c r="C33" s="19"/>
      <c r="D33" s="43"/>
      <c r="E33" s="32"/>
      <c r="F33" s="44"/>
      <c r="G33" s="45"/>
      <c r="I33" s="25"/>
    </row>
    <row r="34" spans="1:9" ht="27">
      <c r="A34" s="52"/>
      <c r="D34" s="53"/>
      <c r="E34" s="47" t="s">
        <v>30</v>
      </c>
      <c r="F34" s="72" t="s">
        <v>31</v>
      </c>
      <c r="G34" s="49"/>
    </row>
    <row r="35" spans="1:9" s="24" customFormat="1" ht="6">
      <c r="A35" s="17"/>
      <c r="B35" s="18"/>
      <c r="C35" s="19"/>
      <c r="D35" s="20"/>
      <c r="E35" s="38"/>
      <c r="F35" s="39"/>
      <c r="G35" s="20"/>
      <c r="I35" s="25"/>
    </row>
    <row r="36" spans="1:9" s="24" customFormat="1" ht="6">
      <c r="A36" s="17"/>
      <c r="B36" s="18"/>
      <c r="C36" s="19"/>
      <c r="D36" s="20"/>
      <c r="E36" s="38"/>
      <c r="F36" s="73"/>
      <c r="G36" s="20"/>
      <c r="I36" s="25"/>
    </row>
    <row r="37" spans="1:9" s="24" customFormat="1" ht="6">
      <c r="A37" s="42"/>
      <c r="B37" s="18"/>
      <c r="C37" s="19"/>
      <c r="D37" s="43"/>
      <c r="E37" s="32"/>
      <c r="F37" s="44"/>
      <c r="G37" s="45"/>
      <c r="I37" s="25"/>
    </row>
    <row r="38" spans="1:9" ht="27">
      <c r="A38" s="74"/>
      <c r="B38" s="75"/>
      <c r="D38" s="76"/>
      <c r="E38" s="77" t="s">
        <v>32</v>
      </c>
      <c r="F38" s="50" t="s">
        <v>33</v>
      </c>
      <c r="G38" s="49"/>
    </row>
    <row r="39" spans="1:9" ht="27">
      <c r="A39" s="74"/>
      <c r="B39" s="75"/>
      <c r="D39" s="76"/>
      <c r="E39" s="78" t="s">
        <v>34</v>
      </c>
      <c r="F39" s="50" t="s">
        <v>35</v>
      </c>
      <c r="G39" s="49"/>
    </row>
    <row r="40" spans="1:9" ht="19.5">
      <c r="D40" s="26"/>
      <c r="E40" s="35"/>
      <c r="F40" s="79" t="s">
        <v>36</v>
      </c>
      <c r="G40" s="80"/>
    </row>
    <row r="41" spans="1:9" ht="27">
      <c r="A41" s="74"/>
      <c r="D41" s="80"/>
      <c r="E41" s="81" t="s">
        <v>37</v>
      </c>
      <c r="F41" s="82" t="s">
        <v>38</v>
      </c>
      <c r="G41" s="49"/>
    </row>
    <row r="42" spans="1:9" ht="27">
      <c r="A42" s="74"/>
      <c r="B42" s="75"/>
      <c r="D42" s="76"/>
      <c r="E42" s="81" t="s">
        <v>39</v>
      </c>
      <c r="F42" s="82" t="s">
        <v>40</v>
      </c>
      <c r="G42" s="49"/>
    </row>
    <row r="43" spans="1:9" ht="27">
      <c r="A43" s="74"/>
      <c r="B43" s="75"/>
      <c r="D43" s="76"/>
      <c r="E43" s="81" t="s">
        <v>41</v>
      </c>
      <c r="F43" s="82" t="s">
        <v>42</v>
      </c>
      <c r="G43" s="49"/>
    </row>
    <row r="44" spans="1:9" ht="27">
      <c r="D44" s="26"/>
      <c r="E44" s="83" t="s">
        <v>43</v>
      </c>
      <c r="F44" s="82" t="s">
        <v>44</v>
      </c>
      <c r="G44" s="41"/>
    </row>
    <row r="45" spans="1:9" ht="15">
      <c r="A45" s="74"/>
      <c r="D45" s="80"/>
      <c r="F45" s="84"/>
      <c r="G45" s="55"/>
    </row>
    <row r="46" spans="1:9" ht="19.5">
      <c r="A46" s="74"/>
      <c r="B46" s="75"/>
      <c r="D46" s="76"/>
      <c r="E46" s="77"/>
      <c r="F46" s="85"/>
      <c r="G46" s="55"/>
    </row>
    <row r="47" spans="1:9" ht="19.5">
      <c r="A47" s="74"/>
      <c r="B47" s="75"/>
      <c r="D47" s="76"/>
      <c r="E47" s="77"/>
      <c r="F47" s="85"/>
      <c r="G47" s="55"/>
    </row>
    <row r="48" spans="1:9" ht="19.5">
      <c r="A48" s="74"/>
      <c r="B48" s="75"/>
      <c r="D48" s="76"/>
      <c r="E48" s="78"/>
      <c r="F48" s="85"/>
      <c r="G48" s="55"/>
    </row>
    <row r="49" spans="1:9" ht="19.5">
      <c r="A49" s="74"/>
      <c r="B49" s="75"/>
      <c r="D49" s="76"/>
      <c r="E49" s="77"/>
      <c r="F49" s="85"/>
      <c r="G49" s="55"/>
    </row>
    <row r="52" spans="1:9">
      <c r="E52" s="86"/>
      <c r="F52" s="86"/>
      <c r="G52" s="86"/>
      <c r="H52" s="86"/>
      <c r="I52" s="86"/>
    </row>
  </sheetData>
  <mergeCells count="2">
    <mergeCell ref="E5:F5"/>
    <mergeCell ref="E52:I52"/>
  </mergeCells>
  <dataValidations count="5">
    <dataValidation allowBlank="1" showInputMessage="1" showErrorMessage="1" prompt="Для выбора выполните двойной щелчок левой клавиши мыши по соответствующей ячейке." sqref="F28 F9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>
      <formula1>900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"/>
  <sheetViews>
    <sheetView topLeftCell="C3" workbookViewId="0">
      <selection activeCell="E23" sqref="E23"/>
    </sheetView>
  </sheetViews>
  <sheetFormatPr defaultRowHeight="14.25"/>
  <cols>
    <col min="1" max="1" width="9.140625" style="97" hidden="1" customWidth="1"/>
    <col min="2" max="2" width="9.140625" style="98" hidden="1" customWidth="1"/>
    <col min="3" max="3" width="3.7109375" style="117" customWidth="1"/>
    <col min="4" max="4" width="6.28515625" style="98" customWidth="1"/>
    <col min="5" max="5" width="46.42578125" style="98" customWidth="1"/>
    <col min="6" max="6" width="3.7109375" style="98" customWidth="1"/>
    <col min="7" max="7" width="5.7109375" style="98" customWidth="1"/>
    <col min="8" max="8" width="41.42578125" style="98" bestFit="1" customWidth="1"/>
    <col min="9" max="9" width="3.7109375" style="98" customWidth="1"/>
    <col min="10" max="10" width="5.7109375" style="98" customWidth="1"/>
    <col min="11" max="11" width="32.5703125" style="98" customWidth="1"/>
    <col min="12" max="12" width="14.85546875" style="98" customWidth="1"/>
    <col min="13" max="13" width="3.7109375" style="102" hidden="1" customWidth="1"/>
    <col min="14" max="16" width="9.140625" style="102" hidden="1" customWidth="1"/>
    <col min="17" max="17" width="25.7109375" style="103" hidden="1" customWidth="1"/>
    <col min="18" max="18" width="14.42578125" style="102" hidden="1" customWidth="1"/>
    <col min="19" max="22" width="9.140625" style="104"/>
    <col min="23" max="16384" width="9.140625" style="98"/>
  </cols>
  <sheetData>
    <row r="1" spans="1:256" s="88" customFormat="1" ht="16.5" hidden="1" customHeight="1">
      <c r="C1" s="89"/>
      <c r="H1" s="89"/>
      <c r="I1" s="89"/>
      <c r="J1" s="89"/>
      <c r="K1" s="89" t="s">
        <v>45</v>
      </c>
      <c r="L1" s="90" t="s">
        <v>46</v>
      </c>
      <c r="M1" s="91" t="s">
        <v>47</v>
      </c>
      <c r="N1" s="91"/>
      <c r="O1" s="91"/>
      <c r="P1" s="91"/>
      <c r="Q1" s="92"/>
      <c r="R1" s="91"/>
      <c r="S1" s="91"/>
      <c r="T1" s="91"/>
      <c r="U1" s="91"/>
      <c r="V1" s="91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  <c r="IS1" s="90"/>
      <c r="IT1" s="90"/>
      <c r="IU1" s="90"/>
      <c r="IV1" s="90"/>
    </row>
    <row r="2" spans="1:256" s="96" customFormat="1" ht="16.5" hidden="1" customHeight="1">
      <c r="A2" s="93"/>
      <c r="B2" s="93"/>
      <c r="C2" s="94"/>
      <c r="D2" s="93"/>
      <c r="E2" s="93"/>
      <c r="F2" s="93"/>
      <c r="G2" s="93"/>
      <c r="H2" s="93"/>
      <c r="I2" s="93"/>
      <c r="J2" s="93"/>
      <c r="K2" s="93"/>
      <c r="L2" s="93"/>
      <c r="M2" s="91"/>
      <c r="N2" s="91"/>
      <c r="O2" s="91"/>
      <c r="P2" s="91"/>
      <c r="Q2" s="92"/>
      <c r="R2" s="91"/>
      <c r="S2" s="95"/>
      <c r="T2" s="95"/>
      <c r="U2" s="95"/>
      <c r="V2" s="95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</row>
    <row r="3" spans="1:256" s="105" customFormat="1" ht="3" customHeight="1">
      <c r="A3" s="97"/>
      <c r="B3" s="98"/>
      <c r="C3" s="99"/>
      <c r="D3" s="100"/>
      <c r="E3" s="100"/>
      <c r="F3" s="100"/>
      <c r="G3" s="100"/>
      <c r="H3" s="100"/>
      <c r="I3" s="100"/>
      <c r="J3" s="100"/>
      <c r="K3" s="100"/>
      <c r="L3" s="101"/>
      <c r="M3" s="102"/>
      <c r="N3" s="102"/>
      <c r="O3" s="102"/>
      <c r="P3" s="102"/>
      <c r="Q3" s="103"/>
      <c r="R3" s="102"/>
      <c r="S3" s="104"/>
      <c r="T3" s="104"/>
      <c r="U3" s="104"/>
      <c r="V3" s="104"/>
    </row>
    <row r="4" spans="1:256" s="105" customFormat="1" ht="22.5">
      <c r="A4" s="97"/>
      <c r="B4" s="98"/>
      <c r="C4" s="99"/>
      <c r="D4" s="106" t="s">
        <v>48</v>
      </c>
      <c r="E4" s="107"/>
      <c r="F4" s="107"/>
      <c r="G4" s="107"/>
      <c r="H4" s="108"/>
      <c r="I4" s="109"/>
      <c r="M4" s="102"/>
      <c r="N4" s="102"/>
      <c r="O4" s="102"/>
      <c r="P4" s="102"/>
      <c r="Q4" s="103"/>
      <c r="R4" s="102"/>
      <c r="S4" s="104"/>
      <c r="T4" s="104"/>
      <c r="U4" s="104"/>
      <c r="V4" s="104"/>
    </row>
    <row r="5" spans="1:256" s="105" customFormat="1" ht="3" hidden="1" customHeight="1">
      <c r="A5" s="97"/>
      <c r="B5" s="98"/>
      <c r="C5" s="99"/>
      <c r="D5" s="100"/>
      <c r="E5" s="100"/>
      <c r="F5" s="100"/>
      <c r="G5" s="100"/>
      <c r="H5" s="110"/>
      <c r="I5" s="110"/>
      <c r="J5" s="110"/>
      <c r="K5" s="110"/>
      <c r="L5" s="111"/>
      <c r="M5" s="102"/>
      <c r="N5" s="102"/>
      <c r="O5" s="102"/>
      <c r="P5" s="102"/>
      <c r="Q5" s="103"/>
      <c r="R5" s="102"/>
      <c r="S5" s="104"/>
      <c r="T5" s="104"/>
      <c r="U5" s="104"/>
      <c r="V5" s="104"/>
    </row>
    <row r="6" spans="1:256" s="105" customFormat="1" ht="20.100000000000001" hidden="1" customHeight="1">
      <c r="A6" s="112"/>
      <c r="B6" s="112"/>
      <c r="C6" s="99"/>
      <c r="D6" s="113"/>
      <c r="E6" s="113"/>
      <c r="F6" s="114" t="s">
        <v>49</v>
      </c>
      <c r="G6" s="114"/>
      <c r="H6" s="110"/>
      <c r="I6" s="110"/>
      <c r="J6" s="115"/>
      <c r="K6" s="116"/>
      <c r="L6" s="116"/>
      <c r="M6" s="102"/>
      <c r="N6" s="102"/>
      <c r="O6" s="102"/>
      <c r="P6" s="102"/>
      <c r="Q6" s="103"/>
      <c r="R6" s="102"/>
      <c r="S6" s="104"/>
      <c r="T6" s="104"/>
      <c r="U6" s="104"/>
      <c r="V6" s="104"/>
    </row>
    <row r="7" spans="1:256" ht="3" customHeight="1"/>
    <row r="8" spans="1:256" s="105" customFormat="1">
      <c r="A8" s="97"/>
      <c r="B8" s="98"/>
      <c r="C8" s="99"/>
      <c r="D8" s="118" t="s">
        <v>50</v>
      </c>
      <c r="E8" s="118"/>
      <c r="F8" s="118" t="s">
        <v>51</v>
      </c>
      <c r="G8" s="118"/>
      <c r="H8" s="118"/>
      <c r="I8" s="119" t="s">
        <v>52</v>
      </c>
      <c r="J8" s="119"/>
      <c r="K8" s="119"/>
      <c r="L8" s="119"/>
      <c r="M8" s="102"/>
      <c r="N8" s="102"/>
      <c r="O8" s="102"/>
      <c r="P8" s="102"/>
      <c r="Q8" s="103"/>
      <c r="R8" s="102"/>
      <c r="S8" s="104"/>
      <c r="T8" s="104"/>
      <c r="U8" s="104"/>
      <c r="V8" s="104"/>
    </row>
    <row r="9" spans="1:256" s="105" customFormat="1" ht="20.25" customHeight="1">
      <c r="A9" s="97"/>
      <c r="B9" s="98"/>
      <c r="C9" s="99"/>
      <c r="D9" s="120" t="s">
        <v>53</v>
      </c>
      <c r="E9" s="120" t="s">
        <v>54</v>
      </c>
      <c r="F9" s="121" t="s">
        <v>53</v>
      </c>
      <c r="G9" s="122"/>
      <c r="H9" s="123" t="s">
        <v>54</v>
      </c>
      <c r="I9" s="124" t="s">
        <v>53</v>
      </c>
      <c r="J9" s="124"/>
      <c r="K9" s="123" t="s">
        <v>54</v>
      </c>
      <c r="L9" s="123" t="s">
        <v>46</v>
      </c>
      <c r="M9" s="102"/>
      <c r="N9" s="102"/>
      <c r="O9" s="102"/>
      <c r="P9" s="102"/>
      <c r="Q9" s="103"/>
      <c r="R9" s="102"/>
      <c r="S9" s="104"/>
      <c r="T9" s="104"/>
      <c r="U9" s="104"/>
      <c r="V9" s="104"/>
    </row>
    <row r="10" spans="1:256" ht="13.5" customHeight="1">
      <c r="C10" s="125"/>
      <c r="D10" s="126" t="s">
        <v>55</v>
      </c>
      <c r="E10" s="126" t="s">
        <v>56</v>
      </c>
      <c r="F10" s="127" t="s">
        <v>57</v>
      </c>
      <c r="G10" s="127"/>
      <c r="H10" s="126" t="s">
        <v>58</v>
      </c>
      <c r="I10" s="127" t="s">
        <v>59</v>
      </c>
      <c r="J10" s="127"/>
      <c r="K10" s="126" t="s">
        <v>60</v>
      </c>
      <c r="L10" s="126" t="s">
        <v>61</v>
      </c>
      <c r="M10" s="128"/>
      <c r="N10" s="128"/>
      <c r="O10" s="128"/>
      <c r="P10" s="128"/>
      <c r="Q10" s="129"/>
      <c r="R10" s="128"/>
      <c r="S10" s="130"/>
      <c r="T10" s="130"/>
      <c r="U10" s="130"/>
      <c r="V10" s="130"/>
    </row>
    <row r="11" spans="1:256" s="105" customFormat="1" hidden="1">
      <c r="A11" s="98"/>
      <c r="B11" s="98"/>
      <c r="C11" s="99"/>
      <c r="D11" s="131">
        <v>0</v>
      </c>
      <c r="E11" s="132"/>
      <c r="F11" s="133"/>
      <c r="G11" s="133"/>
      <c r="H11" s="134"/>
      <c r="I11" s="135"/>
      <c r="J11" s="133"/>
      <c r="K11" s="134"/>
      <c r="L11" s="136"/>
      <c r="M11" s="137" t="s">
        <v>62</v>
      </c>
      <c r="N11" s="102"/>
      <c r="O11" s="102"/>
      <c r="P11" s="102" t="s">
        <v>63</v>
      </c>
      <c r="Q11" s="103" t="s">
        <v>64</v>
      </c>
      <c r="R11" s="102" t="s">
        <v>65</v>
      </c>
      <c r="S11" s="104"/>
      <c r="T11" s="104"/>
      <c r="U11" s="104"/>
      <c r="V11" s="104"/>
    </row>
    <row r="12" spans="1:256" s="152" customFormat="1" ht="0.95" customHeight="1">
      <c r="A12" s="138"/>
      <c r="B12" s="139" t="s">
        <v>66</v>
      </c>
      <c r="C12" s="140"/>
      <c r="D12" s="118">
        <v>1</v>
      </c>
      <c r="E12" s="141" t="s">
        <v>67</v>
      </c>
      <c r="F12" s="142"/>
      <c r="G12" s="143">
        <v>0</v>
      </c>
      <c r="H12" s="144"/>
      <c r="I12" s="145"/>
      <c r="J12" s="146" t="s">
        <v>68</v>
      </c>
      <c r="K12" s="147"/>
      <c r="L12" s="148"/>
      <c r="M12" s="102" t="e">
        <f ca="1">mergeValue(H12)</f>
        <v>#NAME?</v>
      </c>
      <c r="N12" s="88"/>
      <c r="O12" s="88"/>
      <c r="P12" s="102" t="str">
        <f>IF(ISERROR(MATCH(Q12,MODesc,0)),"n","y")</f>
        <v>n</v>
      </c>
      <c r="Q12" s="88" t="s">
        <v>67</v>
      </c>
      <c r="R12" s="102" t="str">
        <f>K12&amp;"("&amp;L12&amp;")"</f>
        <v>()</v>
      </c>
      <c r="S12" s="139"/>
      <c r="T12" s="139"/>
      <c r="U12" s="149"/>
      <c r="V12" s="139"/>
      <c r="W12" s="139"/>
      <c r="X12" s="139"/>
      <c r="Y12" s="150"/>
      <c r="Z12" s="150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</row>
    <row r="13" spans="1:256" s="152" customFormat="1" ht="0.95" customHeight="1">
      <c r="A13" s="138"/>
      <c r="B13" s="139" t="s">
        <v>66</v>
      </c>
      <c r="C13" s="140"/>
      <c r="D13" s="118"/>
      <c r="E13" s="153"/>
      <c r="F13" s="154"/>
      <c r="G13" s="118">
        <v>1</v>
      </c>
      <c r="H13" s="155" t="s">
        <v>69</v>
      </c>
      <c r="I13" s="145"/>
      <c r="J13" s="146" t="s">
        <v>68</v>
      </c>
      <c r="K13" s="147"/>
      <c r="L13" s="148"/>
      <c r="M13" s="102" t="e">
        <f ca="1">mergeValue(H13)</f>
        <v>#NAME?</v>
      </c>
      <c r="N13" s="88"/>
      <c r="O13" s="88"/>
      <c r="P13" s="88"/>
      <c r="Q13" s="88"/>
      <c r="R13" s="102" t="str">
        <f>K13&amp;"("&amp;L13&amp;")"</f>
        <v>()</v>
      </c>
      <c r="S13" s="139"/>
      <c r="T13" s="139"/>
      <c r="U13" s="149"/>
      <c r="V13" s="139"/>
      <c r="W13" s="139"/>
      <c r="X13" s="139"/>
      <c r="Y13" s="150"/>
      <c r="Z13" s="150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</row>
    <row r="14" spans="1:256" s="152" customFormat="1" ht="29.25" customHeight="1">
      <c r="A14" s="138"/>
      <c r="B14" s="139" t="s">
        <v>66</v>
      </c>
      <c r="C14" s="140"/>
      <c r="D14" s="118"/>
      <c r="E14" s="153"/>
      <c r="F14" s="156"/>
      <c r="G14" s="118"/>
      <c r="H14" s="155"/>
      <c r="I14" s="157"/>
      <c r="J14" s="143">
        <v>1</v>
      </c>
      <c r="K14" s="158" t="s">
        <v>69</v>
      </c>
      <c r="L14" s="159" t="s">
        <v>70</v>
      </c>
      <c r="M14" s="102" t="e">
        <f ca="1">mergeValue(H14)</f>
        <v>#NAME?</v>
      </c>
      <c r="N14" s="88"/>
      <c r="O14" s="88"/>
      <c r="P14" s="88"/>
      <c r="Q14" s="88"/>
      <c r="R14" s="102" t="str">
        <f>K14&amp;" ("&amp;L14&amp;")"</f>
        <v>городской округ "Город Южно-Сахалинск" (64701000)</v>
      </c>
      <c r="S14" s="139"/>
      <c r="T14" s="139"/>
      <c r="U14" s="149"/>
      <c r="V14" s="139"/>
      <c r="W14" s="139"/>
      <c r="X14" s="139"/>
      <c r="Y14" s="150"/>
      <c r="Z14" s="150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</row>
    <row r="15" spans="1:256" s="105" customFormat="1" ht="14.25" customHeight="1">
      <c r="A15" s="98"/>
      <c r="B15" s="98" t="s">
        <v>71</v>
      </c>
      <c r="C15" s="99"/>
      <c r="D15" s="145"/>
      <c r="E15" s="160"/>
      <c r="F15" s="161"/>
      <c r="G15" s="161"/>
      <c r="H15" s="161"/>
      <c r="I15" s="161"/>
      <c r="J15" s="161"/>
      <c r="K15" s="161"/>
      <c r="L15" s="162"/>
      <c r="M15" s="137"/>
      <c r="N15" s="102"/>
      <c r="O15" s="102"/>
      <c r="P15" s="102"/>
      <c r="Q15" s="103" t="s">
        <v>72</v>
      </c>
      <c r="R15" s="102"/>
      <c r="S15" s="104"/>
      <c r="T15" s="104"/>
      <c r="U15" s="104"/>
      <c r="V15" s="104"/>
    </row>
    <row r="16" spans="1:256" s="105" customFormat="1" ht="21" customHeight="1">
      <c r="A16" s="97"/>
      <c r="B16" s="98"/>
      <c r="C16" s="117"/>
      <c r="D16" s="163"/>
      <c r="E16" s="163"/>
      <c r="F16" s="163"/>
      <c r="G16" s="163"/>
      <c r="H16" s="163"/>
      <c r="I16" s="163"/>
      <c r="J16" s="163"/>
      <c r="K16" s="163"/>
      <c r="L16" s="163"/>
      <c r="M16" s="102"/>
      <c r="N16" s="102"/>
      <c r="O16" s="102"/>
      <c r="P16" s="102"/>
      <c r="Q16" s="103"/>
      <c r="R16" s="102"/>
      <c r="S16" s="104"/>
      <c r="T16" s="104"/>
      <c r="U16" s="104"/>
      <c r="V16" s="104"/>
    </row>
    <row r="17" spans="1:22" s="105" customFormat="1">
      <c r="A17" s="97"/>
      <c r="B17" s="98"/>
      <c r="C17" s="117"/>
      <c r="D17" s="98"/>
      <c r="E17" s="98"/>
      <c r="F17" s="98"/>
      <c r="G17" s="98"/>
      <c r="H17" s="98"/>
      <c r="I17" s="98"/>
      <c r="J17" s="98"/>
      <c r="K17" s="98"/>
      <c r="L17" s="98"/>
      <c r="M17" s="102"/>
      <c r="N17" s="102"/>
      <c r="O17" s="102"/>
      <c r="P17" s="102"/>
      <c r="Q17" s="103"/>
      <c r="R17" s="102"/>
      <c r="S17" s="104"/>
      <c r="T17" s="104"/>
      <c r="U17" s="104"/>
      <c r="V17" s="104"/>
    </row>
    <row r="18" spans="1:22" s="105" customFormat="1" ht="0.75" customHeight="1">
      <c r="A18" s="97"/>
      <c r="B18" s="98"/>
      <c r="C18" s="117"/>
      <c r="D18" s="98"/>
      <c r="E18" s="98"/>
      <c r="F18" s="98"/>
      <c r="G18" s="98"/>
      <c r="H18" s="98"/>
      <c r="I18" s="98"/>
      <c r="J18" s="98"/>
      <c r="K18" s="98"/>
      <c r="L18" s="98"/>
      <c r="M18" s="102"/>
      <c r="N18" s="102"/>
      <c r="O18" s="102"/>
      <c r="P18" s="102"/>
      <c r="Q18" s="103"/>
      <c r="R18" s="102"/>
      <c r="S18" s="104"/>
      <c r="T18" s="104"/>
      <c r="U18" s="104"/>
      <c r="V18" s="104"/>
    </row>
    <row r="19" spans="1:22" s="165" customFormat="1" ht="10.5">
      <c r="A19" s="164"/>
      <c r="C19" s="166"/>
      <c r="D19" s="167"/>
      <c r="E19" s="167"/>
      <c r="M19" s="102"/>
      <c r="N19" s="102"/>
      <c r="O19" s="102"/>
      <c r="P19" s="102"/>
      <c r="Q19" s="103"/>
      <c r="R19" s="102"/>
      <c r="S19" s="104"/>
      <c r="T19" s="104"/>
      <c r="U19" s="104"/>
      <c r="V19" s="104"/>
    </row>
    <row r="20" spans="1:22" s="165" customFormat="1" ht="10.5">
      <c r="A20" s="164"/>
      <c r="C20" s="166"/>
      <c r="D20" s="167"/>
      <c r="E20" s="167"/>
      <c r="M20" s="102"/>
      <c r="N20" s="102"/>
      <c r="O20" s="102"/>
      <c r="P20" s="102"/>
      <c r="Q20" s="103"/>
      <c r="R20" s="102"/>
      <c r="S20" s="104"/>
      <c r="T20" s="104"/>
      <c r="U20" s="104"/>
      <c r="V20" s="104"/>
    </row>
  </sheetData>
  <mergeCells count="16">
    <mergeCell ref="F9:G9"/>
    <mergeCell ref="I9:J9"/>
    <mergeCell ref="F10:G10"/>
    <mergeCell ref="I10:J10"/>
    <mergeCell ref="C12:C14"/>
    <mergeCell ref="D12:D14"/>
    <mergeCell ref="E12:E14"/>
    <mergeCell ref="F13:F14"/>
    <mergeCell ref="G13:G14"/>
    <mergeCell ref="H13:H14"/>
    <mergeCell ref="D4:H4"/>
    <mergeCell ref="D6:E6"/>
    <mergeCell ref="F6:G6"/>
    <mergeCell ref="D8:E8"/>
    <mergeCell ref="F8:H8"/>
    <mergeCell ref="I8:L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3"/>
  <sheetViews>
    <sheetView topLeftCell="C4" workbookViewId="0">
      <selection activeCell="F32" sqref="F32"/>
    </sheetView>
  </sheetViews>
  <sheetFormatPr defaultRowHeight="15"/>
  <cols>
    <col min="1" max="2" width="3.7109375" style="169" hidden="1" customWidth="1"/>
    <col min="3" max="3" width="3.7109375" style="170" bestFit="1" customWidth="1"/>
    <col min="4" max="4" width="6.140625" style="170" customWidth="1"/>
    <col min="5" max="5" width="50.7109375" style="170" customWidth="1"/>
    <col min="6" max="6" width="33.85546875" style="170" customWidth="1"/>
    <col min="7" max="7" width="8.5703125" style="170" customWidth="1"/>
    <col min="8" max="8" width="3.7109375" style="170" customWidth="1"/>
    <col min="9" max="9" width="5.42578125" style="170" customWidth="1"/>
    <col min="10" max="10" width="47.85546875" style="170" customWidth="1"/>
    <col min="11" max="12" width="3.7109375" style="170" customWidth="1"/>
    <col min="13" max="13" width="5.7109375" style="170" customWidth="1"/>
    <col min="14" max="14" width="28.140625" style="170" customWidth="1"/>
    <col min="15" max="16" width="3.7109375" style="170" customWidth="1"/>
    <col min="17" max="17" width="5.7109375" style="170" customWidth="1"/>
    <col min="18" max="18" width="34.42578125" style="170" customWidth="1"/>
    <col min="19" max="19" width="30.7109375" style="170" customWidth="1"/>
    <col min="20" max="20" width="3.7109375" style="170" customWidth="1"/>
    <col min="21" max="16384" width="9.140625" style="170"/>
  </cols>
  <sheetData>
    <row r="1" spans="1:20" hidden="1">
      <c r="A1" s="168"/>
    </row>
    <row r="2" spans="1:20" hidden="1"/>
    <row r="3" spans="1:20" hidden="1"/>
    <row r="4" spans="1:20" ht="3" customHeight="1"/>
    <row r="5" spans="1:20" s="172" customFormat="1" ht="24.95" customHeight="1">
      <c r="A5" s="171"/>
      <c r="B5" s="171"/>
      <c r="D5" s="106" t="s">
        <v>73</v>
      </c>
      <c r="E5" s="107"/>
      <c r="F5" s="107"/>
      <c r="G5" s="107"/>
      <c r="H5" s="107"/>
      <c r="I5" s="107"/>
      <c r="J5" s="108"/>
      <c r="K5" s="173"/>
      <c r="L5" s="174"/>
      <c r="M5" s="174"/>
      <c r="N5" s="174"/>
      <c r="O5" s="174"/>
      <c r="P5" s="174"/>
      <c r="Q5" s="174"/>
      <c r="R5" s="174"/>
      <c r="S5" s="174"/>
    </row>
    <row r="6" spans="1:20" s="176" customFormat="1" ht="3" customHeight="1">
      <c r="A6" s="175"/>
      <c r="B6" s="175"/>
      <c r="D6" s="177"/>
      <c r="E6" s="178"/>
      <c r="F6" s="178"/>
      <c r="G6" s="178"/>
      <c r="H6" s="178"/>
      <c r="I6" s="178"/>
      <c r="J6" s="179"/>
    </row>
    <row r="7" spans="1:20" s="176" customFormat="1" ht="5.25" hidden="1">
      <c r="A7" s="175"/>
      <c r="B7" s="175"/>
      <c r="E7" s="180"/>
      <c r="F7" s="180"/>
      <c r="G7" s="181"/>
      <c r="H7" s="181"/>
      <c r="I7" s="181"/>
      <c r="J7" s="181"/>
    </row>
    <row r="8" spans="1:20" s="176" customFormat="1" ht="5.25" hidden="1">
      <c r="A8" s="175"/>
      <c r="B8" s="175"/>
      <c r="E8" s="180"/>
      <c r="F8" s="180"/>
      <c r="G8" s="181"/>
      <c r="H8" s="181"/>
      <c r="I8" s="181"/>
      <c r="J8" s="181"/>
    </row>
    <row r="9" spans="1:20" s="176" customFormat="1" ht="5.25" hidden="1">
      <c r="A9" s="175"/>
      <c r="B9" s="175"/>
      <c r="E9" s="180"/>
      <c r="F9" s="180"/>
      <c r="G9" s="181"/>
      <c r="H9" s="181"/>
      <c r="I9" s="181"/>
      <c r="J9" s="181"/>
    </row>
    <row r="10" spans="1:20" s="176" customFormat="1" ht="5.25" hidden="1">
      <c r="A10" s="175"/>
      <c r="B10" s="175"/>
      <c r="E10" s="180"/>
      <c r="F10" s="180"/>
      <c r="G10" s="181"/>
      <c r="H10" s="181"/>
      <c r="I10" s="181"/>
      <c r="J10" s="181"/>
    </row>
    <row r="11" spans="1:20" s="182" customFormat="1" ht="18.75">
      <c r="A11" s="175"/>
      <c r="B11" s="175"/>
      <c r="D11" s="183"/>
      <c r="E11" s="184" t="s">
        <v>74</v>
      </c>
      <c r="F11" s="184"/>
      <c r="G11" s="185" t="s">
        <v>49</v>
      </c>
      <c r="H11" s="186"/>
      <c r="I11" s="187"/>
      <c r="J11" s="183"/>
      <c r="K11" s="188"/>
      <c r="L11" s="183"/>
      <c r="M11" s="183"/>
      <c r="N11" s="188"/>
      <c r="O11" s="188"/>
      <c r="P11" s="183"/>
      <c r="Q11" s="183"/>
      <c r="R11" s="188"/>
    </row>
    <row r="12" spans="1:20" s="176" customFormat="1" ht="5.25" hidden="1">
      <c r="A12" s="175"/>
      <c r="B12" s="175"/>
      <c r="E12" s="189"/>
      <c r="F12" s="189"/>
      <c r="G12" s="190"/>
      <c r="H12" s="191"/>
      <c r="I12" s="191"/>
      <c r="J12" s="192"/>
      <c r="K12" s="193"/>
      <c r="L12" s="193"/>
      <c r="M12" s="193"/>
      <c r="N12" s="194"/>
      <c r="O12" s="193"/>
      <c r="P12" s="193"/>
      <c r="Q12" s="193"/>
      <c r="R12" s="194"/>
    </row>
    <row r="13" spans="1:20" s="176" customFormat="1" ht="5.25" hidden="1">
      <c r="A13" s="175"/>
      <c r="B13" s="175"/>
      <c r="E13" s="195"/>
      <c r="F13" s="195"/>
      <c r="G13" s="196"/>
      <c r="H13" s="191"/>
      <c r="I13" s="193"/>
      <c r="J13" s="193"/>
      <c r="K13" s="193"/>
      <c r="L13" s="193"/>
      <c r="M13" s="193"/>
      <c r="N13" s="194"/>
      <c r="O13" s="193"/>
      <c r="P13" s="193"/>
      <c r="Q13" s="193"/>
      <c r="R13" s="194"/>
    </row>
    <row r="14" spans="1:20" s="176" customFormat="1" ht="5.25" hidden="1">
      <c r="A14" s="175"/>
      <c r="B14" s="175"/>
    </row>
    <row r="15" spans="1:20" s="197" customFormat="1" ht="5.25" hidden="1">
      <c r="A15" s="169"/>
      <c r="B15" s="169"/>
    </row>
    <row r="16" spans="1:20" s="172" customFormat="1" ht="3" customHeight="1">
      <c r="A16" s="171"/>
      <c r="B16" s="171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9"/>
    </row>
    <row r="17" spans="1:20" ht="27" customHeight="1">
      <c r="D17" s="200" t="s">
        <v>53</v>
      </c>
      <c r="E17" s="200" t="s">
        <v>75</v>
      </c>
      <c r="F17" s="200" t="s">
        <v>76</v>
      </c>
      <c r="G17" s="200" t="s">
        <v>77</v>
      </c>
      <c r="H17" s="200" t="s">
        <v>53</v>
      </c>
      <c r="I17" s="200"/>
      <c r="J17" s="200" t="s">
        <v>78</v>
      </c>
      <c r="K17" s="201" t="s">
        <v>79</v>
      </c>
      <c r="L17" s="201"/>
      <c r="M17" s="201"/>
      <c r="N17" s="201"/>
      <c r="O17" s="201" t="s">
        <v>80</v>
      </c>
      <c r="P17" s="201"/>
      <c r="Q17" s="201"/>
      <c r="R17" s="201"/>
      <c r="S17" s="200" t="s">
        <v>81</v>
      </c>
    </row>
    <row r="18" spans="1:20" ht="30.75" customHeight="1">
      <c r="D18" s="200"/>
      <c r="E18" s="200"/>
      <c r="F18" s="200"/>
      <c r="G18" s="200"/>
      <c r="H18" s="200"/>
      <c r="I18" s="200"/>
      <c r="J18" s="200"/>
      <c r="K18" s="202" t="s">
        <v>82</v>
      </c>
      <c r="L18" s="200" t="s">
        <v>53</v>
      </c>
      <c r="M18" s="200"/>
      <c r="N18" s="202" t="s">
        <v>83</v>
      </c>
      <c r="O18" s="202" t="s">
        <v>82</v>
      </c>
      <c r="P18" s="200" t="s">
        <v>53</v>
      </c>
      <c r="Q18" s="200"/>
      <c r="R18" s="202" t="s">
        <v>83</v>
      </c>
      <c r="S18" s="200"/>
    </row>
    <row r="19" spans="1:20" s="204" customFormat="1" ht="12" customHeight="1">
      <c r="A19" s="203"/>
      <c r="B19" s="203"/>
      <c r="D19" s="205" t="s">
        <v>55</v>
      </c>
      <c r="E19" s="205" t="s">
        <v>56</v>
      </c>
      <c r="F19" s="205" t="s">
        <v>57</v>
      </c>
      <c r="G19" s="205" t="s">
        <v>58</v>
      </c>
      <c r="H19" s="206" t="s">
        <v>59</v>
      </c>
      <c r="I19" s="206"/>
      <c r="J19" s="205" t="s">
        <v>60</v>
      </c>
      <c r="K19" s="205" t="s">
        <v>61</v>
      </c>
      <c r="L19" s="206" t="s">
        <v>84</v>
      </c>
      <c r="M19" s="206"/>
      <c r="N19" s="205" t="s">
        <v>85</v>
      </c>
      <c r="O19" s="205" t="s">
        <v>86</v>
      </c>
      <c r="P19" s="206" t="s">
        <v>87</v>
      </c>
      <c r="Q19" s="206"/>
      <c r="R19" s="205" t="s">
        <v>88</v>
      </c>
      <c r="S19" s="205" t="s">
        <v>89</v>
      </c>
    </row>
    <row r="20" spans="1:20" hidden="1">
      <c r="C20" s="207"/>
      <c r="D20" s="208">
        <v>0</v>
      </c>
      <c r="E20" s="209"/>
      <c r="F20" s="209"/>
      <c r="G20" s="210"/>
      <c r="H20" s="211"/>
      <c r="I20" s="211"/>
      <c r="J20" s="212"/>
      <c r="K20" s="210"/>
      <c r="L20" s="212"/>
      <c r="M20" s="212"/>
      <c r="N20" s="213"/>
      <c r="O20" s="210"/>
      <c r="P20" s="212"/>
      <c r="Q20" s="212"/>
      <c r="R20" s="214"/>
      <c r="S20" s="210"/>
      <c r="T20" s="215"/>
    </row>
    <row r="21" spans="1:20" ht="17.100000000000001" customHeight="1">
      <c r="A21" s="216">
        <v>5</v>
      </c>
      <c r="B21" s="170"/>
      <c r="C21" s="207"/>
      <c r="D21" s="217">
        <v>1</v>
      </c>
      <c r="E21" s="218" t="s">
        <v>90</v>
      </c>
      <c r="F21" s="219" t="s">
        <v>91</v>
      </c>
      <c r="G21" s="220" t="s">
        <v>4</v>
      </c>
      <c r="H21" s="217"/>
      <c r="I21" s="217">
        <v>1</v>
      </c>
      <c r="J21" s="221" t="s">
        <v>92</v>
      </c>
      <c r="K21" s="222" t="s">
        <v>4</v>
      </c>
      <c r="L21" s="223"/>
      <c r="M21" s="223" t="s">
        <v>55</v>
      </c>
      <c r="N21" s="224"/>
      <c r="O21" s="222" t="s">
        <v>4</v>
      </c>
      <c r="P21" s="212"/>
      <c r="Q21" s="212" t="s">
        <v>55</v>
      </c>
      <c r="R21" s="225"/>
      <c r="S21" s="226"/>
    </row>
    <row r="22" spans="1:20" ht="17.100000000000001" customHeight="1">
      <c r="A22" s="216"/>
      <c r="B22" s="170"/>
      <c r="C22" s="182"/>
      <c r="D22" s="227"/>
      <c r="E22" s="228"/>
      <c r="F22" s="229"/>
      <c r="G22" s="230"/>
      <c r="H22" s="227"/>
      <c r="I22" s="227"/>
      <c r="J22" s="231"/>
      <c r="K22" s="230"/>
      <c r="L22" s="227"/>
      <c r="M22" s="227"/>
      <c r="N22" s="232"/>
      <c r="O22" s="230"/>
      <c r="P22" s="233"/>
      <c r="Q22" s="234"/>
      <c r="R22" s="234"/>
      <c r="S22" s="235"/>
    </row>
    <row r="23" spans="1:20" ht="15" customHeight="1">
      <c r="A23" s="216"/>
      <c r="B23" s="170"/>
      <c r="C23" s="182"/>
      <c r="D23" s="227"/>
      <c r="E23" s="228"/>
      <c r="F23" s="229"/>
      <c r="G23" s="230"/>
      <c r="H23" s="227"/>
      <c r="I23" s="227"/>
      <c r="J23" s="236"/>
      <c r="K23" s="230"/>
      <c r="L23" s="237"/>
      <c r="M23" s="234"/>
      <c r="N23" s="234"/>
      <c r="O23" s="234"/>
      <c r="P23" s="234"/>
      <c r="Q23" s="234"/>
      <c r="R23" s="234"/>
      <c r="S23" s="235"/>
    </row>
    <row r="24" spans="1:20" ht="17.100000000000001" customHeight="1">
      <c r="A24" s="216" t="s">
        <v>93</v>
      </c>
      <c r="B24" s="170"/>
      <c r="C24" s="182"/>
      <c r="D24" s="227"/>
      <c r="E24" s="228"/>
      <c r="F24" s="229"/>
      <c r="G24" s="230"/>
      <c r="H24" s="238"/>
      <c r="I24" s="217">
        <v>2</v>
      </c>
      <c r="J24" s="221" t="s">
        <v>94</v>
      </c>
      <c r="K24" s="222" t="s">
        <v>4</v>
      </c>
      <c r="L24" s="223"/>
      <c r="M24" s="223" t="s">
        <v>55</v>
      </c>
      <c r="N24" s="224"/>
      <c r="O24" s="222" t="s">
        <v>4</v>
      </c>
      <c r="P24" s="212"/>
      <c r="Q24" s="212" t="s">
        <v>55</v>
      </c>
      <c r="R24" s="225"/>
      <c r="S24" s="226"/>
    </row>
    <row r="25" spans="1:20" ht="17.100000000000001" customHeight="1">
      <c r="A25" s="216"/>
      <c r="B25" s="170"/>
      <c r="C25" s="182"/>
      <c r="D25" s="227"/>
      <c r="E25" s="228"/>
      <c r="F25" s="229"/>
      <c r="G25" s="230"/>
      <c r="H25" s="239"/>
      <c r="I25" s="227"/>
      <c r="J25" s="231"/>
      <c r="K25" s="230"/>
      <c r="L25" s="227"/>
      <c r="M25" s="227"/>
      <c r="N25" s="232"/>
      <c r="O25" s="230"/>
      <c r="P25" s="233"/>
      <c r="Q25" s="234"/>
      <c r="R25" s="234"/>
      <c r="S25" s="235"/>
    </row>
    <row r="26" spans="1:20" ht="15" customHeight="1">
      <c r="A26" s="216"/>
      <c r="B26" s="170"/>
      <c r="C26" s="182"/>
      <c r="D26" s="227"/>
      <c r="E26" s="228"/>
      <c r="F26" s="229"/>
      <c r="G26" s="230"/>
      <c r="H26" s="240"/>
      <c r="I26" s="227"/>
      <c r="J26" s="236"/>
      <c r="K26" s="230"/>
      <c r="L26" s="237"/>
      <c r="M26" s="234"/>
      <c r="N26" s="234"/>
      <c r="O26" s="234"/>
      <c r="P26" s="234"/>
      <c r="Q26" s="234"/>
      <c r="R26" s="234"/>
      <c r="S26" s="235"/>
    </row>
    <row r="27" spans="1:20" ht="15" customHeight="1">
      <c r="A27" s="216"/>
      <c r="B27" s="170"/>
      <c r="C27" s="182"/>
      <c r="D27" s="227"/>
      <c r="E27" s="228"/>
      <c r="F27" s="241"/>
      <c r="G27" s="230"/>
      <c r="H27" s="237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5"/>
    </row>
    <row r="28" spans="1:20" ht="17.100000000000001" customHeight="1">
      <c r="D28" s="237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5"/>
    </row>
    <row r="29" spans="1:20" ht="3" customHeight="1"/>
    <row r="30" spans="1:20" hidden="1"/>
    <row r="31" spans="1:20" ht="0.95" customHeight="1"/>
    <row r="32" spans="1:20" ht="23.25" customHeight="1"/>
    <row r="33" ht="3" customHeight="1"/>
  </sheetData>
  <mergeCells count="47">
    <mergeCell ref="M24:M25"/>
    <mergeCell ref="N24:N25"/>
    <mergeCell ref="O24:O25"/>
    <mergeCell ref="K21:K23"/>
    <mergeCell ref="L21:L22"/>
    <mergeCell ref="M21:M22"/>
    <mergeCell ref="N21:N22"/>
    <mergeCell ref="O21:O22"/>
    <mergeCell ref="H24:H26"/>
    <mergeCell ref="I24:I26"/>
    <mergeCell ref="J24:J26"/>
    <mergeCell ref="K24:K26"/>
    <mergeCell ref="L24:L25"/>
    <mergeCell ref="H19:I19"/>
    <mergeCell ref="L19:M19"/>
    <mergeCell ref="P19:Q19"/>
    <mergeCell ref="D21:D27"/>
    <mergeCell ref="E21:E27"/>
    <mergeCell ref="F21:F27"/>
    <mergeCell ref="G21:G27"/>
    <mergeCell ref="H21:H23"/>
    <mergeCell ref="I21:I23"/>
    <mergeCell ref="J21:J23"/>
    <mergeCell ref="J17:J18"/>
    <mergeCell ref="K17:N17"/>
    <mergeCell ref="O17:R17"/>
    <mergeCell ref="S17:S18"/>
    <mergeCell ref="L18:M18"/>
    <mergeCell ref="P18:Q18"/>
    <mergeCell ref="E13:F13"/>
    <mergeCell ref="D17:D18"/>
    <mergeCell ref="E17:E18"/>
    <mergeCell ref="F17:F18"/>
    <mergeCell ref="G17:G18"/>
    <mergeCell ref="H17:I18"/>
    <mergeCell ref="E9:F9"/>
    <mergeCell ref="G9:J9"/>
    <mergeCell ref="E10:F10"/>
    <mergeCell ref="G10:J10"/>
    <mergeCell ref="E11:F11"/>
    <mergeCell ref="E12:F12"/>
    <mergeCell ref="D5:J5"/>
    <mergeCell ref="D6:J6"/>
    <mergeCell ref="E7:F7"/>
    <mergeCell ref="G7:J7"/>
    <mergeCell ref="E8:F8"/>
    <mergeCell ref="G8:J8"/>
  </mergeCells>
  <dataValidations count="6">
    <dataValidation type="list" allowBlank="1" showInputMessage="1" showErrorMessage="1" errorTitle="Ошибка" error="Выберите значение из списка" prompt="Выберите значение из списка" sqref="E24">
      <formula1>kind_group_rates_load_filter</formula1>
    </dataValidation>
    <dataValidation type="textLength" operator="lessThanOrEqual" allowBlank="1" showInputMessage="1" showErrorMessage="1" errorTitle="Ошибка" error="Допускается ввод не более 900 символов!" sqref="R21:S21 J21 R24:S24 J24">
      <formula1>900</formula1>
    </dataValidation>
    <dataValidation allowBlank="1" showInputMessage="1" showErrorMessage="1" prompt="Выберите виды деятельности, выполнив двойной щелчок левой кнопки мыши по ячейке." sqref="F21 F24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 N24:N25">
      <formula1>DESCRIPTION_TERRITORY</formula1>
    </dataValidation>
    <dataValidation allowBlank="1" showInputMessage="1" showErrorMessage="1" prompt="Для выбора выполните двойной щелчок левой клавиши мыши по соответствующей ячейке." sqref="G11 G21 K21 O21 G24 K24 O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topLeftCell="E1" workbookViewId="0">
      <selection activeCell="H28" sqref="H28"/>
    </sheetView>
  </sheetViews>
  <sheetFormatPr defaultColWidth="10.5703125" defaultRowHeight="14.25"/>
  <cols>
    <col min="1" max="1" width="3.7109375" style="242" hidden="1" customWidth="1"/>
    <col min="2" max="4" width="3.7109375" style="88" hidden="1" customWidth="1"/>
    <col min="5" max="5" width="3.7109375" style="243" customWidth="1"/>
    <col min="6" max="6" width="9.7109375" style="98" customWidth="1"/>
    <col min="7" max="7" width="37.7109375" style="98" customWidth="1"/>
    <col min="8" max="8" width="66.85546875" style="98" customWidth="1"/>
    <col min="9" max="9" width="115.7109375" style="98" customWidth="1"/>
    <col min="10" max="11" width="10.5703125" style="88"/>
    <col min="12" max="12" width="11.140625" style="88" customWidth="1"/>
    <col min="13" max="20" width="10.5703125" style="88"/>
    <col min="21" max="16384" width="10.5703125" style="98"/>
  </cols>
  <sheetData>
    <row r="1" spans="1:20" ht="3" customHeight="1">
      <c r="A1" s="242" t="s">
        <v>87</v>
      </c>
    </row>
    <row r="2" spans="1:20" ht="22.5">
      <c r="F2" s="244" t="s">
        <v>95</v>
      </c>
      <c r="G2" s="245"/>
      <c r="H2" s="246"/>
      <c r="I2" s="109"/>
    </row>
    <row r="3" spans="1:20" ht="3" customHeight="1"/>
    <row r="4" spans="1:20" s="248" customFormat="1" ht="15">
      <c r="A4" s="247"/>
      <c r="B4" s="247"/>
      <c r="C4" s="247"/>
      <c r="D4" s="247"/>
      <c r="F4" s="118" t="s">
        <v>96</v>
      </c>
      <c r="G4" s="118"/>
      <c r="H4" s="118"/>
      <c r="I4" s="249" t="s">
        <v>97</v>
      </c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</row>
    <row r="5" spans="1:20" s="248" customFormat="1" ht="11.25" customHeight="1">
      <c r="A5" s="247"/>
      <c r="B5" s="247"/>
      <c r="C5" s="247"/>
      <c r="D5" s="247"/>
      <c r="F5" s="250" t="s">
        <v>53</v>
      </c>
      <c r="G5" s="251" t="s">
        <v>98</v>
      </c>
      <c r="H5" s="252" t="s">
        <v>99</v>
      </c>
      <c r="I5" s="249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</row>
    <row r="6" spans="1:20" s="248" customFormat="1" ht="12" customHeight="1">
      <c r="A6" s="247"/>
      <c r="B6" s="247"/>
      <c r="C6" s="247"/>
      <c r="D6" s="247"/>
      <c r="F6" s="253" t="s">
        <v>55</v>
      </c>
      <c r="G6" s="254">
        <v>2</v>
      </c>
      <c r="H6" s="255">
        <v>3</v>
      </c>
      <c r="I6" s="256">
        <v>4</v>
      </c>
      <c r="J6" s="247">
        <v>4</v>
      </c>
      <c r="K6" s="247"/>
      <c r="L6" s="247"/>
      <c r="M6" s="247"/>
      <c r="N6" s="247"/>
      <c r="O6" s="247"/>
      <c r="P6" s="247"/>
      <c r="Q6" s="247"/>
      <c r="R6" s="247"/>
      <c r="S6" s="247"/>
      <c r="T6" s="247"/>
    </row>
    <row r="7" spans="1:20" s="248" customFormat="1" ht="18.75">
      <c r="A7" s="247"/>
      <c r="B7" s="247"/>
      <c r="C7" s="247"/>
      <c r="D7" s="247"/>
      <c r="F7" s="257">
        <v>1</v>
      </c>
      <c r="G7" s="258" t="s">
        <v>100</v>
      </c>
      <c r="H7" s="259" t="str">
        <f>IF(dateCh="","",dateCh)</f>
        <v>08.05.2019</v>
      </c>
      <c r="I7" s="260" t="s">
        <v>101</v>
      </c>
      <c r="J7" s="261"/>
      <c r="K7" s="247"/>
      <c r="L7" s="247"/>
      <c r="M7" s="247"/>
      <c r="N7" s="247"/>
      <c r="O7" s="247"/>
      <c r="P7" s="247"/>
      <c r="Q7" s="247"/>
      <c r="R7" s="247"/>
      <c r="S7" s="247"/>
      <c r="T7" s="247"/>
    </row>
    <row r="8" spans="1:20" s="248" customFormat="1" ht="45">
      <c r="A8" s="262">
        <v>1</v>
      </c>
      <c r="B8" s="247"/>
      <c r="C8" s="247"/>
      <c r="D8" s="247"/>
      <c r="F8" s="257" t="e">
        <f ca="1">"2." &amp;mergeValue(A8)</f>
        <v>#NAME?</v>
      </c>
      <c r="G8" s="258" t="s">
        <v>102</v>
      </c>
      <c r="H8" s="259" t="str">
        <f>IF('[1]Перечень тарифов'!R21="","наименование отсутствует","" &amp; '[1]Перечень тарифов'!R21 &amp; "")</f>
        <v>наименование отсутствует</v>
      </c>
      <c r="I8" s="260" t="s">
        <v>103</v>
      </c>
      <c r="J8" s="261"/>
      <c r="K8" s="247"/>
      <c r="L8" s="247"/>
      <c r="M8" s="247"/>
      <c r="N8" s="247"/>
      <c r="O8" s="247"/>
      <c r="P8" s="247"/>
      <c r="Q8" s="247"/>
      <c r="R8" s="247"/>
      <c r="S8" s="247"/>
      <c r="T8" s="247"/>
    </row>
    <row r="9" spans="1:20" s="248" customFormat="1" ht="22.5">
      <c r="A9" s="262"/>
      <c r="B9" s="247"/>
      <c r="C9" s="247"/>
      <c r="D9" s="247"/>
      <c r="F9" s="257" t="e">
        <f ca="1">"3." &amp;mergeValue(A9)</f>
        <v>#NAME?</v>
      </c>
      <c r="G9" s="258" t="s">
        <v>104</v>
      </c>
      <c r="H9" s="259" t="str">
        <f>IF('[1]Перечень тарифов'!F21="","наименование отсутствует","" &amp; '[1]Перечень тарифов'!F21 &amp; "")</f>
        <v>Горячее водоснабжение</v>
      </c>
      <c r="I9" s="260" t="s">
        <v>105</v>
      </c>
      <c r="J9" s="261"/>
      <c r="K9" s="247"/>
      <c r="L9" s="247"/>
      <c r="M9" s="247"/>
      <c r="N9" s="247"/>
      <c r="O9" s="247"/>
      <c r="P9" s="247"/>
      <c r="Q9" s="247"/>
      <c r="R9" s="247"/>
      <c r="S9" s="247"/>
      <c r="T9" s="247"/>
    </row>
    <row r="10" spans="1:20" s="248" customFormat="1" ht="22.5">
      <c r="A10" s="262"/>
      <c r="B10" s="247"/>
      <c r="C10" s="247"/>
      <c r="D10" s="247"/>
      <c r="F10" s="257" t="e">
        <f ca="1">"4."&amp;mergeValue(A10)</f>
        <v>#NAME?</v>
      </c>
      <c r="G10" s="258" t="s">
        <v>106</v>
      </c>
      <c r="H10" s="252" t="s">
        <v>107</v>
      </c>
      <c r="I10" s="260"/>
      <c r="J10" s="261"/>
      <c r="K10" s="247"/>
      <c r="L10" s="247"/>
      <c r="M10" s="247"/>
      <c r="N10" s="247"/>
      <c r="O10" s="247"/>
      <c r="P10" s="247"/>
      <c r="Q10" s="247"/>
      <c r="R10" s="247"/>
      <c r="S10" s="247"/>
      <c r="T10" s="247"/>
    </row>
    <row r="11" spans="1:20" s="248" customFormat="1" ht="18.75">
      <c r="A11" s="262"/>
      <c r="B11" s="262">
        <v>1</v>
      </c>
      <c r="C11" s="263"/>
      <c r="D11" s="263"/>
      <c r="F11" s="257" t="e">
        <f ca="1">"4."&amp;mergeValue(A11) &amp;"."&amp;mergeValue(B11)</f>
        <v>#NAME?</v>
      </c>
      <c r="G11" s="264" t="s">
        <v>108</v>
      </c>
      <c r="H11" s="259" t="str">
        <f>IF(region_name="","",region_name)</f>
        <v>Сахалинская область</v>
      </c>
      <c r="I11" s="260" t="s">
        <v>109</v>
      </c>
      <c r="J11" s="261"/>
      <c r="K11" s="247"/>
      <c r="L11" s="247"/>
      <c r="M11" s="247"/>
      <c r="N11" s="247"/>
      <c r="O11" s="247"/>
      <c r="P11" s="247"/>
      <c r="Q11" s="247"/>
      <c r="R11" s="247"/>
      <c r="S11" s="247"/>
      <c r="T11" s="247"/>
    </row>
    <row r="12" spans="1:20" s="248" customFormat="1" ht="22.5">
      <c r="A12" s="262"/>
      <c r="B12" s="262"/>
      <c r="C12" s="262">
        <v>1</v>
      </c>
      <c r="D12" s="263"/>
      <c r="F12" s="257" t="e">
        <f ca="1">"4."&amp;mergeValue(A12) &amp;"."&amp;mergeValue(B12)&amp;"."&amp;mergeValue(C12)</f>
        <v>#NAME?</v>
      </c>
      <c r="G12" s="265" t="s">
        <v>110</v>
      </c>
      <c r="H12" s="259" t="str">
        <f>IF([1]Территории!H13="","","" &amp; [1]Территории!H13 &amp; "")</f>
        <v>городской округ "Город Южно-Сахалинск"</v>
      </c>
      <c r="I12" s="260" t="s">
        <v>111</v>
      </c>
      <c r="J12" s="261"/>
      <c r="K12" s="247"/>
      <c r="L12" s="247"/>
      <c r="M12" s="247"/>
      <c r="N12" s="247"/>
      <c r="O12" s="247"/>
      <c r="P12" s="247"/>
      <c r="Q12" s="247"/>
      <c r="R12" s="247"/>
      <c r="S12" s="247"/>
      <c r="T12" s="247"/>
    </row>
    <row r="13" spans="1:20" s="248" customFormat="1" ht="56.25">
      <c r="A13" s="262"/>
      <c r="B13" s="262"/>
      <c r="C13" s="262"/>
      <c r="D13" s="263">
        <v>1</v>
      </c>
      <c r="F13" s="257" t="e">
        <f ca="1">"4."&amp;mergeValue(A13) &amp;"."&amp;mergeValue(B13)&amp;"."&amp;mergeValue(C13)&amp;"."&amp;mergeValue(D13)</f>
        <v>#NAME?</v>
      </c>
      <c r="G13" s="266" t="s">
        <v>112</v>
      </c>
      <c r="H13" s="259" t="str">
        <f>IF([1]Территории!R14="","","" &amp; [1]Территории!R14 &amp; "")</f>
        <v>городской округ "Город Южно-Сахалинск" (64701000)</v>
      </c>
      <c r="I13" s="267" t="s">
        <v>113</v>
      </c>
      <c r="J13" s="261"/>
      <c r="K13" s="247"/>
      <c r="L13" s="247"/>
      <c r="M13" s="247"/>
      <c r="N13" s="247"/>
      <c r="O13" s="247"/>
      <c r="P13" s="247"/>
      <c r="Q13" s="247"/>
      <c r="R13" s="247"/>
      <c r="S13" s="247"/>
      <c r="T13" s="247"/>
    </row>
    <row r="14" spans="1:20" s="248" customFormat="1" ht="45">
      <c r="A14" s="262">
        <v>2</v>
      </c>
      <c r="B14" s="247"/>
      <c r="C14" s="247"/>
      <c r="D14" s="247"/>
      <c r="F14" s="257" t="e">
        <f ca="1">"2." &amp;mergeValue(A14)</f>
        <v>#NAME?</v>
      </c>
      <c r="G14" s="258" t="s">
        <v>102</v>
      </c>
      <c r="H14" s="259" t="str">
        <f>IF('[1]Перечень тарифов'!R24="","наименование отсутствует","" &amp; '[1]Перечень тарифов'!R24 &amp; "")</f>
        <v>наименование отсутствует</v>
      </c>
      <c r="I14" s="260" t="s">
        <v>103</v>
      </c>
      <c r="J14" s="261"/>
      <c r="K14" s="247"/>
      <c r="L14" s="247"/>
      <c r="M14" s="247"/>
      <c r="N14" s="247"/>
      <c r="O14" s="247"/>
      <c r="P14" s="247"/>
      <c r="Q14" s="247"/>
      <c r="R14" s="247"/>
      <c r="S14" s="247"/>
      <c r="T14" s="247"/>
    </row>
    <row r="15" spans="1:20" s="248" customFormat="1" ht="22.5">
      <c r="A15" s="262"/>
      <c r="B15" s="247"/>
      <c r="C15" s="247"/>
      <c r="D15" s="247"/>
      <c r="F15" s="257" t="e">
        <f ca="1">"3." &amp;mergeValue(A15)</f>
        <v>#NAME?</v>
      </c>
      <c r="G15" s="258" t="s">
        <v>104</v>
      </c>
      <c r="H15" s="259" t="str">
        <f>IF('[1]Перечень тарифов'!F21="","наименование отсутствует","" &amp; '[1]Перечень тарифов'!F21 &amp; "")</f>
        <v>Горячее водоснабжение</v>
      </c>
      <c r="I15" s="260" t="s">
        <v>105</v>
      </c>
      <c r="J15" s="261"/>
      <c r="K15" s="247"/>
      <c r="L15" s="247"/>
      <c r="M15" s="247"/>
      <c r="N15" s="247"/>
      <c r="O15" s="247"/>
      <c r="P15" s="247"/>
      <c r="Q15" s="247"/>
      <c r="R15" s="247"/>
      <c r="S15" s="247"/>
      <c r="T15" s="247"/>
    </row>
    <row r="16" spans="1:20" s="248" customFormat="1" ht="22.5">
      <c r="A16" s="262"/>
      <c r="B16" s="247"/>
      <c r="C16" s="247"/>
      <c r="D16" s="247"/>
      <c r="F16" s="257" t="e">
        <f ca="1">"4."&amp;mergeValue(A16)</f>
        <v>#NAME?</v>
      </c>
      <c r="G16" s="258" t="s">
        <v>106</v>
      </c>
      <c r="H16" s="252" t="s">
        <v>107</v>
      </c>
      <c r="I16" s="260"/>
      <c r="J16" s="261"/>
      <c r="K16" s="247"/>
      <c r="L16" s="247"/>
      <c r="M16" s="247"/>
      <c r="N16" s="247"/>
      <c r="O16" s="247"/>
      <c r="P16" s="247"/>
      <c r="Q16" s="247"/>
      <c r="R16" s="247"/>
      <c r="S16" s="247"/>
      <c r="T16" s="247"/>
    </row>
    <row r="17" spans="1:20" s="248" customFormat="1" ht="18.75">
      <c r="A17" s="262"/>
      <c r="B17" s="262">
        <v>1</v>
      </c>
      <c r="C17" s="263"/>
      <c r="D17" s="263"/>
      <c r="F17" s="257" t="e">
        <f ca="1">"4."&amp;mergeValue(A17) &amp;"."&amp;mergeValue(B17)</f>
        <v>#NAME?</v>
      </c>
      <c r="G17" s="264" t="s">
        <v>108</v>
      </c>
      <c r="H17" s="259" t="str">
        <f>IF(region_name="","",region_name)</f>
        <v>Сахалинская область</v>
      </c>
      <c r="I17" s="260" t="s">
        <v>109</v>
      </c>
      <c r="J17" s="261"/>
      <c r="K17" s="247"/>
      <c r="L17" s="247"/>
      <c r="M17" s="247"/>
      <c r="N17" s="247"/>
      <c r="O17" s="247"/>
      <c r="P17" s="247"/>
      <c r="Q17" s="247"/>
      <c r="R17" s="247"/>
      <c r="S17" s="247"/>
      <c r="T17" s="247"/>
    </row>
    <row r="18" spans="1:20" s="248" customFormat="1" ht="22.5">
      <c r="A18" s="262"/>
      <c r="B18" s="262"/>
      <c r="C18" s="262">
        <v>1</v>
      </c>
      <c r="D18" s="263"/>
      <c r="F18" s="257" t="e">
        <f ca="1">"4."&amp;mergeValue(A18) &amp;"."&amp;mergeValue(B18)&amp;"."&amp;mergeValue(C18)</f>
        <v>#NAME?</v>
      </c>
      <c r="G18" s="265" t="s">
        <v>110</v>
      </c>
      <c r="H18" s="259" t="str">
        <f>IF([1]Территории!H13="","","" &amp; [1]Территории!H13 &amp; "")</f>
        <v>городской округ "Город Южно-Сахалинск"</v>
      </c>
      <c r="I18" s="260" t="s">
        <v>111</v>
      </c>
      <c r="J18" s="261"/>
      <c r="K18" s="247"/>
      <c r="L18" s="247"/>
      <c r="M18" s="247"/>
      <c r="N18" s="247"/>
      <c r="O18" s="247"/>
      <c r="P18" s="247"/>
      <c r="Q18" s="247"/>
      <c r="R18" s="247"/>
      <c r="S18" s="247"/>
      <c r="T18" s="247"/>
    </row>
    <row r="19" spans="1:20" s="248" customFormat="1" ht="56.25">
      <c r="A19" s="262"/>
      <c r="B19" s="262"/>
      <c r="C19" s="262"/>
      <c r="D19" s="263">
        <v>1</v>
      </c>
      <c r="F19" s="257" t="e">
        <f ca="1">"4."&amp;mergeValue(A19) &amp;"."&amp;mergeValue(B19)&amp;"."&amp;mergeValue(C19)&amp;"."&amp;mergeValue(D19)</f>
        <v>#NAME?</v>
      </c>
      <c r="G19" s="266" t="s">
        <v>112</v>
      </c>
      <c r="H19" s="259" t="str">
        <f>IF([1]Территории!R14="","","" &amp; [1]Территории!R14 &amp; "")</f>
        <v>городской округ "Город Южно-Сахалинск" (64701000)</v>
      </c>
      <c r="I19" s="267" t="s">
        <v>113</v>
      </c>
      <c r="J19" s="261"/>
      <c r="K19" s="247"/>
      <c r="L19" s="247"/>
      <c r="M19" s="247"/>
      <c r="N19" s="247"/>
      <c r="O19" s="247"/>
      <c r="P19" s="247"/>
      <c r="Q19" s="247"/>
      <c r="R19" s="247"/>
      <c r="S19" s="247"/>
      <c r="T19" s="247"/>
    </row>
    <row r="20" spans="1:20" s="269" customFormat="1" ht="3" customHeight="1">
      <c r="A20" s="268"/>
      <c r="B20" s="268"/>
      <c r="C20" s="268"/>
      <c r="D20" s="268"/>
      <c r="F20" s="270"/>
      <c r="G20" s="271"/>
      <c r="H20" s="272"/>
      <c r="I20" s="273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</row>
    <row r="21" spans="1:20" s="269" customFormat="1" ht="15" customHeight="1">
      <c r="A21" s="268"/>
      <c r="B21" s="268"/>
      <c r="C21" s="268"/>
      <c r="D21" s="268"/>
      <c r="F21" s="270"/>
      <c r="G21" s="274" t="s">
        <v>114</v>
      </c>
      <c r="H21" s="274"/>
      <c r="I21" s="273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</row>
  </sheetData>
  <mergeCells count="10">
    <mergeCell ref="A14:A19"/>
    <mergeCell ref="B17:B19"/>
    <mergeCell ref="C18:C19"/>
    <mergeCell ref="G21:H21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0:I21">
      <formula1>900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"/>
  <sheetViews>
    <sheetView topLeftCell="C4" workbookViewId="0">
      <selection activeCell="E27" sqref="E27"/>
    </sheetView>
  </sheetViews>
  <sheetFormatPr defaultColWidth="10.5703125" defaultRowHeight="14.25"/>
  <cols>
    <col min="1" max="1" width="9.140625" style="275" hidden="1" customWidth="1"/>
    <col min="2" max="2" width="9.140625" style="139" hidden="1" customWidth="1"/>
    <col min="3" max="3" width="3.7109375" style="243" customWidth="1"/>
    <col min="4" max="4" width="6.28515625" style="98" bestFit="1" customWidth="1"/>
    <col min="5" max="5" width="64.140625" style="98" customWidth="1"/>
    <col min="6" max="7" width="35.7109375" style="98" customWidth="1"/>
    <col min="8" max="8" width="115.7109375" style="98" customWidth="1"/>
    <col min="9" max="9" width="10.5703125" style="98"/>
    <col min="10" max="11" width="10.5703125" style="102"/>
    <col min="12" max="16384" width="10.5703125" style="98"/>
  </cols>
  <sheetData>
    <row r="1" spans="1:17" hidden="1">
      <c r="N1" s="276"/>
      <c r="O1" s="276"/>
      <c r="Q1" s="276"/>
    </row>
    <row r="2" spans="1:17" hidden="1"/>
    <row r="3" spans="1:17" hidden="1"/>
    <row r="4" spans="1:17" ht="3" customHeight="1">
      <c r="C4" s="277"/>
      <c r="D4" s="278"/>
      <c r="E4" s="278"/>
      <c r="F4" s="278"/>
      <c r="G4" s="279"/>
      <c r="H4" s="279"/>
    </row>
    <row r="5" spans="1:17" ht="26.1" customHeight="1">
      <c r="C5" s="277"/>
      <c r="D5" s="280" t="s">
        <v>115</v>
      </c>
      <c r="E5" s="280"/>
      <c r="F5" s="280"/>
      <c r="G5" s="280"/>
      <c r="H5" s="281"/>
    </row>
    <row r="6" spans="1:17" ht="3" customHeight="1">
      <c r="C6" s="277"/>
      <c r="D6" s="278"/>
      <c r="E6" s="282"/>
      <c r="F6" s="282"/>
      <c r="G6" s="283"/>
      <c r="H6" s="284"/>
    </row>
    <row r="7" spans="1:17">
      <c r="C7" s="277"/>
      <c r="D7" s="285" t="s">
        <v>96</v>
      </c>
      <c r="E7" s="285"/>
      <c r="F7" s="285"/>
      <c r="G7" s="285"/>
      <c r="H7" s="286" t="s">
        <v>97</v>
      </c>
    </row>
    <row r="8" spans="1:17" ht="15">
      <c r="C8" s="277"/>
      <c r="D8" s="287" t="s">
        <v>53</v>
      </c>
      <c r="E8" s="288" t="s">
        <v>98</v>
      </c>
      <c r="F8" s="288" t="s">
        <v>99</v>
      </c>
      <c r="G8" s="288" t="s">
        <v>116</v>
      </c>
      <c r="H8" s="286"/>
    </row>
    <row r="9" spans="1:17" ht="12" customHeight="1">
      <c r="C9" s="277"/>
      <c r="D9" s="205" t="s">
        <v>55</v>
      </c>
      <c r="E9" s="205" t="s">
        <v>56</v>
      </c>
      <c r="F9" s="205" t="s">
        <v>57</v>
      </c>
      <c r="G9" s="205" t="s">
        <v>58</v>
      </c>
      <c r="H9" s="205" t="s">
        <v>59</v>
      </c>
    </row>
    <row r="10" spans="1:17" ht="21" customHeight="1">
      <c r="A10" s="289"/>
      <c r="C10" s="277"/>
      <c r="D10" s="290" t="s">
        <v>55</v>
      </c>
      <c r="E10" s="291" t="s">
        <v>117</v>
      </c>
      <c r="F10" s="292" t="s">
        <v>118</v>
      </c>
      <c r="G10" s="293" t="s">
        <v>119</v>
      </c>
      <c r="H10" s="294" t="s">
        <v>120</v>
      </c>
    </row>
    <row r="11" spans="1:17" ht="21" customHeight="1">
      <c r="A11" s="289"/>
      <c r="C11" s="277"/>
      <c r="D11" s="290" t="s">
        <v>56</v>
      </c>
      <c r="E11" s="291" t="s">
        <v>121</v>
      </c>
      <c r="F11" s="295" t="s">
        <v>122</v>
      </c>
      <c r="G11" s="293" t="s">
        <v>119</v>
      </c>
      <c r="H11" s="296"/>
    </row>
    <row r="12" spans="1:17" ht="21" customHeight="1">
      <c r="A12" s="297"/>
      <c r="C12" s="298"/>
      <c r="D12" s="290" t="s">
        <v>57</v>
      </c>
      <c r="E12" s="291" t="s">
        <v>123</v>
      </c>
      <c r="F12" s="295" t="s">
        <v>122</v>
      </c>
      <c r="G12" s="293" t="s">
        <v>119</v>
      </c>
      <c r="H12" s="296"/>
      <c r="I12" s="102"/>
      <c r="K12" s="98"/>
    </row>
    <row r="13" spans="1:17" ht="21" customHeight="1">
      <c r="A13" s="297"/>
      <c r="C13" s="298"/>
      <c r="D13" s="290" t="s">
        <v>58</v>
      </c>
      <c r="E13" s="291" t="s">
        <v>124</v>
      </c>
      <c r="F13" s="295" t="s">
        <v>122</v>
      </c>
      <c r="G13" s="293" t="s">
        <v>119</v>
      </c>
      <c r="H13" s="296"/>
      <c r="I13" s="102"/>
      <c r="K13" s="98"/>
    </row>
    <row r="14" spans="1:17" ht="15" customHeight="1">
      <c r="A14" s="289"/>
      <c r="C14" s="277"/>
      <c r="D14" s="299"/>
      <c r="E14" s="300" t="s">
        <v>125</v>
      </c>
      <c r="F14" s="301"/>
      <c r="G14" s="302"/>
      <c r="H14" s="303"/>
    </row>
    <row r="15" spans="1:17">
      <c r="D15" s="304"/>
      <c r="E15" s="304"/>
      <c r="F15" s="304"/>
      <c r="G15" s="304"/>
      <c r="H15" s="304"/>
    </row>
  </sheetData>
  <mergeCells count="4">
    <mergeCell ref="D5:G5"/>
    <mergeCell ref="D7:G7"/>
    <mergeCell ref="H7:H8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 E13 F10:F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</dataValidations>
  <hyperlinks>
    <hyperlink ref="G10" location="'Форма 4.9'!$G$10" tooltip="Кликните по гиперссылке, чтобы перейти по ссылке на обосновывающие документы или отредактировать её" display="http://sakhgek.ru/"/>
    <hyperlink ref="G11" location="'Форма 4.9'!$G$11" tooltip="Кликните по гиперссылке, чтобы перейти по ссылке на обосновывающие документы или отредактировать её" display="http://sakhgek.ru/"/>
    <hyperlink ref="G12" location="'Форма 4.9'!$G$12" tooltip="Кликните по гиперссылке, чтобы перейти по ссылке на обосновывающие документы или отредактировать её" display="http://sakhgek.ru/"/>
    <hyperlink ref="G13" location="'Форма 4.9'!$G$13" tooltip="Кликните по гиперссылке, чтобы перейти по ссылке на обосновывающие документы или отредактировать её" display="http://sakhgek.ru/"/>
    <hyperlink ref="F10" location="'Форма 1.10'!$F$10" tooltip="Кликните по гиперссылке, чтобы перейти по ссылке на обосновывающие документы или отредактировать её" display="Положениеозакупках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"/>
  <sheetViews>
    <sheetView topLeftCell="E1" workbookViewId="0">
      <selection activeCell="H24" sqref="H24"/>
    </sheetView>
  </sheetViews>
  <sheetFormatPr defaultColWidth="10.5703125" defaultRowHeight="14.25"/>
  <cols>
    <col min="1" max="1" width="3.7109375" style="242" hidden="1" customWidth="1"/>
    <col min="2" max="4" width="3.7109375" style="88" hidden="1" customWidth="1"/>
    <col min="5" max="5" width="3.7109375" style="243" customWidth="1"/>
    <col min="6" max="6" width="9.7109375" style="98" customWidth="1"/>
    <col min="7" max="7" width="37.7109375" style="98" customWidth="1"/>
    <col min="8" max="8" width="66.85546875" style="98" customWidth="1"/>
    <col min="9" max="9" width="115.7109375" style="98" customWidth="1"/>
    <col min="10" max="11" width="10.5703125" style="88"/>
    <col min="12" max="12" width="11.140625" style="88" customWidth="1"/>
    <col min="13" max="20" width="10.5703125" style="88"/>
    <col min="21" max="16384" width="10.5703125" style="98"/>
  </cols>
  <sheetData>
    <row r="1" spans="1:20" ht="3" customHeight="1">
      <c r="A1" s="242" t="s">
        <v>87</v>
      </c>
    </row>
    <row r="2" spans="1:20" ht="22.5">
      <c r="F2" s="244" t="s">
        <v>95</v>
      </c>
      <c r="G2" s="245"/>
      <c r="H2" s="246"/>
      <c r="I2" s="109"/>
    </row>
    <row r="3" spans="1:20" ht="3" customHeight="1"/>
    <row r="4" spans="1:20" s="248" customFormat="1" ht="15">
      <c r="A4" s="247"/>
      <c r="B4" s="247"/>
      <c r="C4" s="247"/>
      <c r="D4" s="247"/>
      <c r="F4" s="118" t="s">
        <v>96</v>
      </c>
      <c r="G4" s="118"/>
      <c r="H4" s="118"/>
      <c r="I4" s="249" t="s">
        <v>97</v>
      </c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</row>
    <row r="5" spans="1:20" s="248" customFormat="1" ht="11.25" customHeight="1">
      <c r="A5" s="247"/>
      <c r="B5" s="247"/>
      <c r="C5" s="247"/>
      <c r="D5" s="247"/>
      <c r="F5" s="250" t="s">
        <v>53</v>
      </c>
      <c r="G5" s="251" t="s">
        <v>98</v>
      </c>
      <c r="H5" s="252" t="s">
        <v>99</v>
      </c>
      <c r="I5" s="249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</row>
    <row r="6" spans="1:20" s="248" customFormat="1" ht="12" customHeight="1">
      <c r="A6" s="247"/>
      <c r="B6" s="247"/>
      <c r="C6" s="247"/>
      <c r="D6" s="247"/>
      <c r="F6" s="253" t="s">
        <v>55</v>
      </c>
      <c r="G6" s="254">
        <v>2</v>
      </c>
      <c r="H6" s="255">
        <v>3</v>
      </c>
      <c r="I6" s="256">
        <v>4</v>
      </c>
      <c r="J6" s="247">
        <v>4</v>
      </c>
      <c r="K6" s="247"/>
      <c r="L6" s="247"/>
      <c r="M6" s="247"/>
      <c r="N6" s="247"/>
      <c r="O6" s="247"/>
      <c r="P6" s="247"/>
      <c r="Q6" s="247"/>
      <c r="R6" s="247"/>
      <c r="S6" s="247"/>
      <c r="T6" s="247"/>
    </row>
    <row r="7" spans="1:20" s="248" customFormat="1" ht="18.75">
      <c r="A7" s="247"/>
      <c r="B7" s="247"/>
      <c r="C7" s="247"/>
      <c r="D7" s="247"/>
      <c r="F7" s="257">
        <v>1</v>
      </c>
      <c r="G7" s="258" t="s">
        <v>100</v>
      </c>
      <c r="H7" s="259" t="str">
        <f>IF(dateCh="","",dateCh)</f>
        <v>08.05.2019</v>
      </c>
      <c r="I7" s="260" t="s">
        <v>101</v>
      </c>
      <c r="J7" s="261"/>
      <c r="K7" s="247"/>
      <c r="L7" s="247"/>
      <c r="M7" s="247"/>
      <c r="N7" s="247"/>
      <c r="O7" s="247"/>
      <c r="P7" s="247"/>
      <c r="Q7" s="247"/>
      <c r="R7" s="247"/>
      <c r="S7" s="247"/>
      <c r="T7" s="247"/>
    </row>
    <row r="8" spans="1:20" s="248" customFormat="1" ht="45">
      <c r="A8" s="262">
        <v>1</v>
      </c>
      <c r="B8" s="247"/>
      <c r="C8" s="247"/>
      <c r="D8" s="247"/>
      <c r="F8" s="257" t="e">
        <f ca="1">"2." &amp;mergeValue(A8)</f>
        <v>#NAME?</v>
      </c>
      <c r="G8" s="258" t="s">
        <v>102</v>
      </c>
      <c r="H8" s="259" t="str">
        <f>IF('[1]Перечень тарифов'!R21="","наименование отсутствует","" &amp; '[1]Перечень тарифов'!R21 &amp; "")</f>
        <v>наименование отсутствует</v>
      </c>
      <c r="I8" s="260" t="s">
        <v>103</v>
      </c>
      <c r="J8" s="261"/>
      <c r="K8" s="247"/>
      <c r="L8" s="247"/>
      <c r="M8" s="247"/>
      <c r="N8" s="247"/>
      <c r="O8" s="247"/>
      <c r="P8" s="247"/>
      <c r="Q8" s="247"/>
      <c r="R8" s="247"/>
      <c r="S8" s="247"/>
      <c r="T8" s="247"/>
    </row>
    <row r="9" spans="1:20" s="248" customFormat="1" ht="22.5">
      <c r="A9" s="262"/>
      <c r="B9" s="247"/>
      <c r="C9" s="247"/>
      <c r="D9" s="247"/>
      <c r="F9" s="257" t="e">
        <f ca="1">"3." &amp;mergeValue(A9)</f>
        <v>#NAME?</v>
      </c>
      <c r="G9" s="258" t="s">
        <v>104</v>
      </c>
      <c r="H9" s="259" t="str">
        <f>IF('[1]Перечень тарифов'!F21="","наименование отсутствует","" &amp; '[1]Перечень тарифов'!F21 &amp; "")</f>
        <v>Горячее водоснабжение</v>
      </c>
      <c r="I9" s="260" t="s">
        <v>105</v>
      </c>
      <c r="J9" s="261"/>
      <c r="K9" s="247"/>
      <c r="L9" s="247"/>
      <c r="M9" s="247"/>
      <c r="N9" s="247"/>
      <c r="O9" s="247"/>
      <c r="P9" s="247"/>
      <c r="Q9" s="247"/>
      <c r="R9" s="247"/>
      <c r="S9" s="247"/>
      <c r="T9" s="247"/>
    </row>
    <row r="10" spans="1:20" s="248" customFormat="1" ht="22.5">
      <c r="A10" s="262"/>
      <c r="B10" s="247"/>
      <c r="C10" s="247"/>
      <c r="D10" s="247"/>
      <c r="F10" s="257" t="e">
        <f ca="1">"4."&amp;mergeValue(A10)</f>
        <v>#NAME?</v>
      </c>
      <c r="G10" s="258" t="s">
        <v>106</v>
      </c>
      <c r="H10" s="252" t="s">
        <v>107</v>
      </c>
      <c r="I10" s="260"/>
      <c r="J10" s="261"/>
      <c r="K10" s="247"/>
      <c r="L10" s="247"/>
      <c r="M10" s="247"/>
      <c r="N10" s="247"/>
      <c r="O10" s="247"/>
      <c r="P10" s="247"/>
      <c r="Q10" s="247"/>
      <c r="R10" s="247"/>
      <c r="S10" s="247"/>
      <c r="T10" s="247"/>
    </row>
    <row r="11" spans="1:20" s="248" customFormat="1" ht="18.75">
      <c r="A11" s="262"/>
      <c r="B11" s="262">
        <v>1</v>
      </c>
      <c r="C11" s="263"/>
      <c r="D11" s="263"/>
      <c r="F11" s="257" t="e">
        <f ca="1">"4."&amp;mergeValue(A11) &amp;"."&amp;mergeValue(B11)</f>
        <v>#NAME?</v>
      </c>
      <c r="G11" s="264" t="s">
        <v>108</v>
      </c>
      <c r="H11" s="259" t="str">
        <f>IF(region_name="","",region_name)</f>
        <v>Сахалинская область</v>
      </c>
      <c r="I11" s="260" t="s">
        <v>109</v>
      </c>
      <c r="J11" s="261"/>
      <c r="K11" s="247"/>
      <c r="L11" s="247"/>
      <c r="M11" s="247"/>
      <c r="N11" s="247"/>
      <c r="O11" s="247"/>
      <c r="P11" s="247"/>
      <c r="Q11" s="247"/>
      <c r="R11" s="247"/>
      <c r="S11" s="247"/>
      <c r="T11" s="247"/>
    </row>
    <row r="12" spans="1:20" s="248" customFormat="1" ht="22.5">
      <c r="A12" s="262"/>
      <c r="B12" s="262"/>
      <c r="C12" s="262">
        <v>1</v>
      </c>
      <c r="D12" s="263"/>
      <c r="F12" s="257" t="e">
        <f ca="1">"4."&amp;mergeValue(A12) &amp;"."&amp;mergeValue(B12)&amp;"."&amp;mergeValue(C12)</f>
        <v>#NAME?</v>
      </c>
      <c r="G12" s="265" t="s">
        <v>110</v>
      </c>
      <c r="H12" s="259" t="str">
        <f>IF([1]Территории!H13="","","" &amp; [1]Территории!H13 &amp; "")</f>
        <v>городской округ "Город Южно-Сахалинск"</v>
      </c>
      <c r="I12" s="260" t="s">
        <v>111</v>
      </c>
      <c r="J12" s="261"/>
      <c r="K12" s="247"/>
      <c r="L12" s="247"/>
      <c r="M12" s="247"/>
      <c r="N12" s="247"/>
      <c r="O12" s="247"/>
      <c r="P12" s="247"/>
      <c r="Q12" s="247"/>
      <c r="R12" s="247"/>
      <c r="S12" s="247"/>
      <c r="T12" s="247"/>
    </row>
    <row r="13" spans="1:20" s="248" customFormat="1" ht="56.25">
      <c r="A13" s="262"/>
      <c r="B13" s="262"/>
      <c r="C13" s="262"/>
      <c r="D13" s="263">
        <v>1</v>
      </c>
      <c r="F13" s="257" t="e">
        <f ca="1">"4."&amp;mergeValue(A13) &amp;"."&amp;mergeValue(B13)&amp;"."&amp;mergeValue(C13)&amp;"."&amp;mergeValue(D13)</f>
        <v>#NAME?</v>
      </c>
      <c r="G13" s="266" t="s">
        <v>112</v>
      </c>
      <c r="H13" s="259" t="str">
        <f>IF([1]Территории!R14="","","" &amp; [1]Территории!R14 &amp; "")</f>
        <v>городской округ "Город Южно-Сахалинск" (64701000)</v>
      </c>
      <c r="I13" s="267" t="s">
        <v>113</v>
      </c>
      <c r="J13" s="261"/>
      <c r="K13" s="247"/>
      <c r="L13" s="247"/>
      <c r="M13" s="247"/>
      <c r="N13" s="247"/>
      <c r="O13" s="247"/>
      <c r="P13" s="247"/>
      <c r="Q13" s="247"/>
      <c r="R13" s="247"/>
      <c r="S13" s="247"/>
      <c r="T13" s="247"/>
    </row>
    <row r="14" spans="1:20" s="248" customFormat="1" ht="45">
      <c r="A14" s="262">
        <v>2</v>
      </c>
      <c r="B14" s="247"/>
      <c r="C14" s="247"/>
      <c r="D14" s="247"/>
      <c r="F14" s="257" t="e">
        <f ca="1">"2." &amp;mergeValue(A14)</f>
        <v>#NAME?</v>
      </c>
      <c r="G14" s="258" t="s">
        <v>102</v>
      </c>
      <c r="H14" s="259" t="str">
        <f>IF('[1]Перечень тарифов'!R24="","наименование отсутствует","" &amp; '[1]Перечень тарифов'!R24 &amp; "")</f>
        <v>наименование отсутствует</v>
      </c>
      <c r="I14" s="260" t="s">
        <v>103</v>
      </c>
      <c r="J14" s="261"/>
      <c r="K14" s="247"/>
      <c r="L14" s="247"/>
      <c r="M14" s="247"/>
      <c r="N14" s="247"/>
      <c r="O14" s="247"/>
      <c r="P14" s="247"/>
      <c r="Q14" s="247"/>
      <c r="R14" s="247"/>
      <c r="S14" s="247"/>
      <c r="T14" s="247"/>
    </row>
    <row r="15" spans="1:20" s="248" customFormat="1" ht="22.5">
      <c r="A15" s="262"/>
      <c r="B15" s="247"/>
      <c r="C15" s="247"/>
      <c r="D15" s="247"/>
      <c r="F15" s="257" t="e">
        <f ca="1">"3." &amp;mergeValue(A15)</f>
        <v>#NAME?</v>
      </c>
      <c r="G15" s="258" t="s">
        <v>104</v>
      </c>
      <c r="H15" s="259" t="str">
        <f>IF('[1]Перечень тарифов'!F21="","наименование отсутствует","" &amp; '[1]Перечень тарифов'!F21 &amp; "")</f>
        <v>Горячее водоснабжение</v>
      </c>
      <c r="I15" s="260" t="s">
        <v>105</v>
      </c>
      <c r="J15" s="261"/>
      <c r="K15" s="247"/>
      <c r="L15" s="247"/>
      <c r="M15" s="247"/>
      <c r="N15" s="247"/>
      <c r="O15" s="247"/>
      <c r="P15" s="247"/>
      <c r="Q15" s="247"/>
      <c r="R15" s="247"/>
      <c r="S15" s="247"/>
      <c r="T15" s="247"/>
    </row>
    <row r="16" spans="1:20" s="248" customFormat="1" ht="22.5">
      <c r="A16" s="262"/>
      <c r="B16" s="247"/>
      <c r="C16" s="247"/>
      <c r="D16" s="247"/>
      <c r="F16" s="257" t="e">
        <f ca="1">"4."&amp;mergeValue(A16)</f>
        <v>#NAME?</v>
      </c>
      <c r="G16" s="258" t="s">
        <v>106</v>
      </c>
      <c r="H16" s="252" t="s">
        <v>107</v>
      </c>
      <c r="I16" s="260"/>
      <c r="J16" s="261"/>
      <c r="K16" s="247"/>
      <c r="L16" s="247"/>
      <c r="M16" s="247"/>
      <c r="N16" s="247"/>
      <c r="O16" s="247"/>
      <c r="P16" s="247"/>
      <c r="Q16" s="247"/>
      <c r="R16" s="247"/>
      <c r="S16" s="247"/>
      <c r="T16" s="247"/>
    </row>
    <row r="17" spans="1:20" s="248" customFormat="1" ht="18.75">
      <c r="A17" s="262"/>
      <c r="B17" s="262">
        <v>1</v>
      </c>
      <c r="C17" s="263"/>
      <c r="D17" s="263"/>
      <c r="F17" s="257" t="e">
        <f ca="1">"4."&amp;mergeValue(A17) &amp;"."&amp;mergeValue(B17)</f>
        <v>#NAME?</v>
      </c>
      <c r="G17" s="264" t="s">
        <v>108</v>
      </c>
      <c r="H17" s="259" t="str">
        <f>IF(region_name="","",region_name)</f>
        <v>Сахалинская область</v>
      </c>
      <c r="I17" s="260" t="s">
        <v>109</v>
      </c>
      <c r="J17" s="261"/>
      <c r="K17" s="247"/>
      <c r="L17" s="247"/>
      <c r="M17" s="247"/>
      <c r="N17" s="247"/>
      <c r="O17" s="247"/>
      <c r="P17" s="247"/>
      <c r="Q17" s="247"/>
      <c r="R17" s="247"/>
      <c r="S17" s="247"/>
      <c r="T17" s="247"/>
    </row>
    <row r="18" spans="1:20" s="248" customFormat="1" ht="22.5">
      <c r="A18" s="262"/>
      <c r="B18" s="262"/>
      <c r="C18" s="262">
        <v>1</v>
      </c>
      <c r="D18" s="263"/>
      <c r="F18" s="257" t="e">
        <f ca="1">"4."&amp;mergeValue(A18) &amp;"."&amp;mergeValue(B18)&amp;"."&amp;mergeValue(C18)</f>
        <v>#NAME?</v>
      </c>
      <c r="G18" s="265" t="s">
        <v>110</v>
      </c>
      <c r="H18" s="259" t="str">
        <f>IF([1]Территории!H13="","","" &amp; [1]Территории!H13 &amp; "")</f>
        <v>городской округ "Город Южно-Сахалинск"</v>
      </c>
      <c r="I18" s="260" t="s">
        <v>111</v>
      </c>
      <c r="J18" s="261"/>
      <c r="K18" s="247"/>
      <c r="L18" s="247"/>
      <c r="M18" s="247"/>
      <c r="N18" s="247"/>
      <c r="O18" s="247"/>
      <c r="P18" s="247"/>
      <c r="Q18" s="247"/>
      <c r="R18" s="247"/>
      <c r="S18" s="247"/>
      <c r="T18" s="247"/>
    </row>
    <row r="19" spans="1:20" s="248" customFormat="1" ht="56.25">
      <c r="A19" s="262"/>
      <c r="B19" s="262"/>
      <c r="C19" s="262"/>
      <c r="D19" s="263">
        <v>1</v>
      </c>
      <c r="F19" s="257" t="e">
        <f ca="1">"4."&amp;mergeValue(A19) &amp;"."&amp;mergeValue(B19)&amp;"."&amp;mergeValue(C19)&amp;"."&amp;mergeValue(D19)</f>
        <v>#NAME?</v>
      </c>
      <c r="G19" s="266" t="s">
        <v>112</v>
      </c>
      <c r="H19" s="259" t="str">
        <f>IF([1]Территории!R14="","","" &amp; [1]Территории!R14 &amp; "")</f>
        <v>городской округ "Город Южно-Сахалинск" (64701000)</v>
      </c>
      <c r="I19" s="267" t="s">
        <v>113</v>
      </c>
      <c r="J19" s="261"/>
      <c r="K19" s="247"/>
      <c r="L19" s="247"/>
      <c r="M19" s="247"/>
      <c r="N19" s="247"/>
      <c r="O19" s="247"/>
      <c r="P19" s="247"/>
      <c r="Q19" s="247"/>
      <c r="R19" s="247"/>
      <c r="S19" s="247"/>
      <c r="T19" s="247"/>
    </row>
    <row r="20" spans="1:20" s="269" customFormat="1" ht="3" customHeight="1">
      <c r="A20" s="268"/>
      <c r="B20" s="268"/>
      <c r="C20" s="268"/>
      <c r="D20" s="268"/>
      <c r="F20" s="270"/>
      <c r="G20" s="271"/>
      <c r="H20" s="272"/>
      <c r="I20" s="273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</row>
    <row r="21" spans="1:20" s="269" customFormat="1" ht="15" customHeight="1">
      <c r="A21" s="268"/>
      <c r="B21" s="268"/>
      <c r="C21" s="268"/>
      <c r="D21" s="268"/>
      <c r="F21" s="270"/>
      <c r="G21" s="274" t="s">
        <v>114</v>
      </c>
      <c r="H21" s="274"/>
      <c r="I21" s="273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</row>
  </sheetData>
  <mergeCells count="10">
    <mergeCell ref="A14:A19"/>
    <mergeCell ref="B17:B19"/>
    <mergeCell ref="C18:C19"/>
    <mergeCell ref="G21:H21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0:I21">
      <formula1>900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E44"/>
  <sheetViews>
    <sheetView topLeftCell="C1" workbookViewId="0">
      <selection activeCell="I3" sqref="I3"/>
    </sheetView>
  </sheetViews>
  <sheetFormatPr defaultColWidth="10.5703125" defaultRowHeight="14.25"/>
  <cols>
    <col min="1" max="1" width="9.140625" style="275" hidden="1" customWidth="1"/>
    <col min="2" max="2" width="9.140625" style="139" hidden="1" customWidth="1"/>
    <col min="3" max="3" width="3.7109375" style="243" customWidth="1"/>
    <col min="4" max="4" width="6.28515625" style="98" bestFit="1" customWidth="1"/>
    <col min="5" max="5" width="46.7109375" style="98" customWidth="1"/>
    <col min="6" max="6" width="35.7109375" style="98" customWidth="1"/>
    <col min="7" max="7" width="3.7109375" style="98" customWidth="1"/>
    <col min="8" max="9" width="11.7109375" style="98" customWidth="1"/>
    <col min="10" max="11" width="35.7109375" style="98" customWidth="1"/>
    <col min="12" max="12" width="84.85546875" style="98" customWidth="1"/>
    <col min="13" max="13" width="10.5703125" style="98"/>
    <col min="14" max="15" width="10.5703125" style="102"/>
    <col min="16" max="16384" width="10.5703125" style="98"/>
  </cols>
  <sheetData>
    <row r="1" spans="1:32">
      <c r="S1" s="305"/>
      <c r="AF1" s="276"/>
    </row>
    <row r="4" spans="1:32">
      <c r="C4" s="277"/>
      <c r="D4" s="278"/>
      <c r="E4" s="278"/>
      <c r="F4" s="278"/>
      <c r="G4" s="278"/>
      <c r="H4" s="278"/>
      <c r="I4" s="278"/>
      <c r="J4" s="278"/>
      <c r="K4" s="279"/>
      <c r="L4" s="279"/>
    </row>
    <row r="5" spans="1:32">
      <c r="C5" s="277"/>
      <c r="D5" s="280" t="s">
        <v>126</v>
      </c>
      <c r="E5" s="280"/>
      <c r="F5" s="280"/>
      <c r="G5" s="280"/>
      <c r="H5" s="280"/>
      <c r="I5" s="280"/>
      <c r="J5" s="280"/>
      <c r="K5" s="280"/>
      <c r="L5" s="306"/>
    </row>
    <row r="6" spans="1:32">
      <c r="C6" s="277"/>
      <c r="D6" s="278"/>
      <c r="E6" s="282"/>
      <c r="F6" s="282"/>
      <c r="G6" s="282"/>
      <c r="H6" s="282"/>
      <c r="I6" s="282"/>
      <c r="J6" s="282"/>
      <c r="K6" s="283"/>
      <c r="L6" s="284"/>
    </row>
    <row r="7" spans="1:32" ht="30">
      <c r="C7" s="277"/>
      <c r="D7" s="278"/>
      <c r="E7" s="307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308" t="str">
        <f>IF(datePr_ch="",IF(datePr="","",datePr),datePr_ch)</f>
        <v>30.04.2019</v>
      </c>
      <c r="G7" s="308"/>
      <c r="H7" s="308"/>
      <c r="I7" s="308"/>
      <c r="J7" s="308"/>
      <c r="K7" s="308"/>
      <c r="L7" s="309"/>
      <c r="M7" s="310"/>
    </row>
    <row r="8" spans="1:32" ht="30">
      <c r="C8" s="277"/>
      <c r="D8" s="278"/>
      <c r="E8" s="307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308" t="str">
        <f>IF(numberPr_ch="",IF(numberPr="","",numberPr),numberPr_ch)</f>
        <v>б/н</v>
      </c>
      <c r="G8" s="308"/>
      <c r="H8" s="308"/>
      <c r="I8" s="308"/>
      <c r="J8" s="308"/>
      <c r="K8" s="308"/>
      <c r="L8" s="309"/>
      <c r="M8" s="310"/>
    </row>
    <row r="9" spans="1:32">
      <c r="C9" s="277"/>
      <c r="D9" s="278"/>
      <c r="E9" s="282"/>
      <c r="F9" s="282"/>
      <c r="G9" s="282"/>
      <c r="H9" s="282"/>
      <c r="I9" s="282"/>
      <c r="J9" s="282"/>
      <c r="K9" s="283"/>
      <c r="L9" s="284"/>
    </row>
    <row r="10" spans="1:32">
      <c r="C10" s="277"/>
      <c r="D10" s="285" t="s">
        <v>96</v>
      </c>
      <c r="E10" s="285"/>
      <c r="F10" s="285"/>
      <c r="G10" s="285"/>
      <c r="H10" s="285"/>
      <c r="I10" s="285"/>
      <c r="J10" s="285"/>
      <c r="K10" s="285"/>
      <c r="L10" s="286" t="s">
        <v>97</v>
      </c>
    </row>
    <row r="11" spans="1:32">
      <c r="C11" s="277"/>
      <c r="D11" s="311" t="s">
        <v>53</v>
      </c>
      <c r="E11" s="312" t="s">
        <v>75</v>
      </c>
      <c r="F11" s="312" t="s">
        <v>78</v>
      </c>
      <c r="G11" s="313" t="s">
        <v>127</v>
      </c>
      <c r="H11" s="314"/>
      <c r="I11" s="315"/>
      <c r="J11" s="312" t="s">
        <v>99</v>
      </c>
      <c r="K11" s="312" t="s">
        <v>116</v>
      </c>
      <c r="L11" s="286"/>
    </row>
    <row r="12" spans="1:32" ht="15">
      <c r="C12" s="277"/>
      <c r="D12" s="316"/>
      <c r="E12" s="317"/>
      <c r="F12" s="317"/>
      <c r="G12" s="318" t="s">
        <v>128</v>
      </c>
      <c r="H12" s="319"/>
      <c r="I12" s="288" t="s">
        <v>129</v>
      </c>
      <c r="J12" s="317"/>
      <c r="K12" s="317"/>
      <c r="L12" s="286"/>
    </row>
    <row r="13" spans="1:32">
      <c r="C13" s="277"/>
      <c r="D13" s="205" t="s">
        <v>55</v>
      </c>
      <c r="E13" s="205" t="s">
        <v>56</v>
      </c>
      <c r="F13" s="205" t="s">
        <v>57</v>
      </c>
      <c r="G13" s="320" t="s">
        <v>58</v>
      </c>
      <c r="H13" s="320"/>
      <c r="I13" s="205" t="s">
        <v>59</v>
      </c>
      <c r="J13" s="205" t="s">
        <v>60</v>
      </c>
      <c r="K13" s="205" t="s">
        <v>61</v>
      </c>
      <c r="L13" s="205" t="s">
        <v>84</v>
      </c>
    </row>
    <row r="14" spans="1:32" ht="18.75">
      <c r="A14" s="289"/>
      <c r="C14" s="277"/>
      <c r="D14" s="321">
        <v>1</v>
      </c>
      <c r="E14" s="322" t="s">
        <v>130</v>
      </c>
      <c r="F14" s="323"/>
      <c r="G14" s="323"/>
      <c r="H14" s="323"/>
      <c r="I14" s="323"/>
      <c r="J14" s="323"/>
      <c r="K14" s="323"/>
      <c r="L14" s="324"/>
      <c r="M14" s="325"/>
    </row>
    <row r="15" spans="1:32" ht="56.25">
      <c r="A15" s="289"/>
      <c r="C15" s="277"/>
      <c r="D15" s="321" t="s">
        <v>131</v>
      </c>
      <c r="E15" s="326" t="s">
        <v>107</v>
      </c>
      <c r="F15" s="326" t="s">
        <v>107</v>
      </c>
      <c r="G15" s="327" t="s">
        <v>107</v>
      </c>
      <c r="H15" s="328"/>
      <c r="I15" s="326" t="s">
        <v>107</v>
      </c>
      <c r="J15" s="295" t="s">
        <v>132</v>
      </c>
      <c r="K15" s="329"/>
      <c r="L15" s="260" t="s">
        <v>133</v>
      </c>
      <c r="M15" s="325"/>
    </row>
    <row r="16" spans="1:32" ht="18.75">
      <c r="A16" s="289"/>
      <c r="B16" s="139">
        <v>3</v>
      </c>
      <c r="C16" s="277"/>
      <c r="D16" s="330">
        <v>2</v>
      </c>
      <c r="E16" s="331" t="s">
        <v>134</v>
      </c>
      <c r="F16" s="332"/>
      <c r="G16" s="332"/>
      <c r="H16" s="333"/>
      <c r="I16" s="333"/>
      <c r="J16" s="333" t="s">
        <v>107</v>
      </c>
      <c r="K16" s="333"/>
      <c r="L16" s="334"/>
      <c r="M16" s="325"/>
    </row>
    <row r="17" spans="1:83" ht="39.950000000000003" customHeight="1">
      <c r="A17" s="289"/>
      <c r="C17" s="335"/>
      <c r="D17" s="336" t="s">
        <v>135</v>
      </c>
      <c r="E17" s="337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17" s="338" t="str">
        <f>IF('[1]Перечень тарифов'!J21="","наименование отсутствует","" &amp; '[1]Перечень тарифов'!J21 &amp; "")</f>
        <v>ЖО "Грушевый сад"</v>
      </c>
      <c r="G17" s="326"/>
      <c r="H17" s="339" t="s">
        <v>6</v>
      </c>
      <c r="I17" s="340" t="s">
        <v>8</v>
      </c>
      <c r="J17" s="295" t="s">
        <v>136</v>
      </c>
      <c r="K17" s="326" t="s">
        <v>107</v>
      </c>
      <c r="L17" s="294" t="s">
        <v>137</v>
      </c>
      <c r="M17" s="325"/>
    </row>
    <row r="18" spans="1:83" ht="39.950000000000003" customHeight="1">
      <c r="A18" s="289"/>
      <c r="C18" s="335"/>
      <c r="D18" s="336"/>
      <c r="E18" s="337"/>
      <c r="F18" s="338"/>
      <c r="G18" s="341"/>
      <c r="H18" s="300" t="s">
        <v>138</v>
      </c>
      <c r="I18" s="301"/>
      <c r="J18" s="301"/>
      <c r="K18" s="302"/>
      <c r="L18" s="296"/>
      <c r="M18" s="325"/>
    </row>
    <row r="19" spans="1:83" s="342" customFormat="1" ht="18.95" customHeight="1">
      <c r="A19" s="289"/>
      <c r="B19" s="139"/>
      <c r="C19" s="277"/>
      <c r="D19" s="336" t="s">
        <v>139</v>
      </c>
      <c r="E19" s="337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19" s="338" t="str">
        <f>IF('[1]Перечень тарифов'!J24="","наименование отсутствует","" &amp; '[1]Перечень тарифов'!J24 &amp; "")</f>
        <v>мкр. Хомутово</v>
      </c>
      <c r="G19" s="326"/>
      <c r="H19" s="339" t="s">
        <v>6</v>
      </c>
      <c r="I19" s="340" t="s">
        <v>8</v>
      </c>
      <c r="J19" s="295" t="s">
        <v>136</v>
      </c>
      <c r="K19" s="326" t="s">
        <v>107</v>
      </c>
      <c r="L19" s="296"/>
      <c r="M19" s="325"/>
      <c r="N19" s="102"/>
      <c r="O19" s="102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</row>
    <row r="20" spans="1:83" s="342" customFormat="1" ht="15" customHeight="1">
      <c r="A20" s="289"/>
      <c r="B20" s="139"/>
      <c r="C20" s="277"/>
      <c r="D20" s="336"/>
      <c r="E20" s="337"/>
      <c r="F20" s="338"/>
      <c r="G20" s="299"/>
      <c r="H20" s="300" t="s">
        <v>138</v>
      </c>
      <c r="I20" s="301"/>
      <c r="J20" s="301"/>
      <c r="K20" s="302"/>
      <c r="L20" s="303"/>
      <c r="M20" s="325"/>
      <c r="N20" s="102"/>
      <c r="O20" s="102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</row>
    <row r="21" spans="1:83" ht="18.75">
      <c r="A21" s="289"/>
      <c r="B21" s="139">
        <v>3</v>
      </c>
      <c r="C21" s="277"/>
      <c r="D21" s="290" t="s">
        <v>57</v>
      </c>
      <c r="E21" s="322" t="s">
        <v>140</v>
      </c>
      <c r="F21" s="322"/>
      <c r="G21" s="322"/>
      <c r="H21" s="322"/>
      <c r="I21" s="322"/>
      <c r="J21" s="322"/>
      <c r="K21" s="322"/>
      <c r="L21" s="343"/>
      <c r="M21" s="325"/>
    </row>
    <row r="22" spans="1:83" ht="33.75">
      <c r="A22" s="289"/>
      <c r="C22" s="277"/>
      <c r="D22" s="321" t="s">
        <v>141</v>
      </c>
      <c r="E22" s="326" t="s">
        <v>107</v>
      </c>
      <c r="F22" s="326" t="s">
        <v>107</v>
      </c>
      <c r="G22" s="327" t="s">
        <v>107</v>
      </c>
      <c r="H22" s="328"/>
      <c r="I22" s="326" t="s">
        <v>107</v>
      </c>
      <c r="J22" s="326" t="s">
        <v>107</v>
      </c>
      <c r="K22" s="293" t="s">
        <v>142</v>
      </c>
      <c r="L22" s="260" t="s">
        <v>143</v>
      </c>
      <c r="M22" s="325"/>
    </row>
    <row r="23" spans="1:83" ht="18.75">
      <c r="A23" s="289"/>
      <c r="B23" s="139">
        <v>3</v>
      </c>
      <c r="C23" s="277"/>
      <c r="D23" s="290" t="s">
        <v>58</v>
      </c>
      <c r="E23" s="322" t="s">
        <v>144</v>
      </c>
      <c r="F23" s="322"/>
      <c r="G23" s="322"/>
      <c r="H23" s="322"/>
      <c r="I23" s="322"/>
      <c r="J23" s="322"/>
      <c r="K23" s="322"/>
      <c r="L23" s="343"/>
      <c r="M23" s="325"/>
    </row>
    <row r="24" spans="1:83" ht="27.95" customHeight="1">
      <c r="A24" s="289"/>
      <c r="C24" s="335"/>
      <c r="D24" s="336" t="s">
        <v>145</v>
      </c>
      <c r="E24" s="337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24" s="338" t="str">
        <f>IF('[1]Перечень тарифов'!J21="","наименование отсутствует","" &amp; '[1]Перечень тарифов'!J21 &amp; "")</f>
        <v>ЖО "Грушевый сад"</v>
      </c>
      <c r="G24" s="326"/>
      <c r="H24" s="340" t="s">
        <v>6</v>
      </c>
      <c r="I24" s="340" t="s">
        <v>8</v>
      </c>
      <c r="J24" s="344">
        <v>1690.57</v>
      </c>
      <c r="K24" s="326" t="s">
        <v>107</v>
      </c>
      <c r="L24" s="294" t="s">
        <v>146</v>
      </c>
      <c r="M24" s="325"/>
    </row>
    <row r="25" spans="1:83" ht="27.95" customHeight="1">
      <c r="A25" s="289"/>
      <c r="C25" s="335"/>
      <c r="D25" s="336"/>
      <c r="E25" s="337"/>
      <c r="F25" s="338"/>
      <c r="G25" s="341"/>
      <c r="H25" s="300" t="s">
        <v>138</v>
      </c>
      <c r="I25" s="345"/>
      <c r="J25" s="345"/>
      <c r="K25" s="302"/>
      <c r="L25" s="296"/>
      <c r="M25" s="325"/>
    </row>
    <row r="26" spans="1:83" s="342" customFormat="1" ht="18.95" customHeight="1">
      <c r="A26" s="289"/>
      <c r="B26" s="139"/>
      <c r="C26" s="277"/>
      <c r="D26" s="336" t="s">
        <v>147</v>
      </c>
      <c r="E26" s="337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26" s="338" t="str">
        <f>IF('[1]Перечень тарифов'!J24="","наименование отсутствует","" &amp; '[1]Перечень тарифов'!J24 &amp; "")</f>
        <v>мкр. Хомутово</v>
      </c>
      <c r="G26" s="326"/>
      <c r="H26" s="339" t="s">
        <v>6</v>
      </c>
      <c r="I26" s="340" t="s">
        <v>8</v>
      </c>
      <c r="J26" s="344">
        <v>1512.09</v>
      </c>
      <c r="K26" s="326" t="s">
        <v>107</v>
      </c>
      <c r="L26" s="296"/>
      <c r="M26" s="325"/>
      <c r="N26" s="102"/>
      <c r="O26" s="102"/>
    </row>
    <row r="27" spans="1:83" s="342" customFormat="1" ht="15" customHeight="1">
      <c r="A27" s="289"/>
      <c r="B27" s="139"/>
      <c r="C27" s="277"/>
      <c r="D27" s="336"/>
      <c r="E27" s="337"/>
      <c r="F27" s="338"/>
      <c r="G27" s="299"/>
      <c r="H27" s="300" t="s">
        <v>138</v>
      </c>
      <c r="I27" s="301"/>
      <c r="J27" s="301"/>
      <c r="K27" s="302"/>
      <c r="L27" s="303"/>
      <c r="M27" s="325"/>
      <c r="N27" s="102"/>
      <c r="O27" s="102"/>
    </row>
    <row r="28" spans="1:83" ht="18.75">
      <c r="A28" s="289"/>
      <c r="C28" s="277"/>
      <c r="D28" s="290" t="s">
        <v>59</v>
      </c>
      <c r="E28" s="322" t="s">
        <v>148</v>
      </c>
      <c r="F28" s="322"/>
      <c r="G28" s="322"/>
      <c r="H28" s="322"/>
      <c r="I28" s="322"/>
      <c r="J28" s="322"/>
      <c r="K28" s="322"/>
      <c r="L28" s="343"/>
      <c r="M28" s="325"/>
    </row>
    <row r="29" spans="1:83" ht="33.950000000000003" customHeight="1">
      <c r="A29" s="289"/>
      <c r="C29" s="335"/>
      <c r="D29" s="346" t="s">
        <v>149</v>
      </c>
      <c r="E29" s="337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29" s="338" t="str">
        <f>IF('[1]Перечень тарифов'!J21="","наименование отсутствует","" &amp; '[1]Перечень тарифов'!J21 &amp; "")</f>
        <v>ЖО "Грушевый сад"</v>
      </c>
      <c r="G29" s="326"/>
      <c r="H29" s="339" t="s">
        <v>6</v>
      </c>
      <c r="I29" s="340" t="s">
        <v>8</v>
      </c>
      <c r="J29" s="344">
        <v>13.237</v>
      </c>
      <c r="K29" s="326" t="s">
        <v>107</v>
      </c>
      <c r="L29" s="294" t="s">
        <v>150</v>
      </c>
      <c r="M29" s="325"/>
    </row>
    <row r="30" spans="1:83" ht="33.950000000000003" customHeight="1">
      <c r="A30" s="289"/>
      <c r="C30" s="335"/>
      <c r="D30" s="347"/>
      <c r="E30" s="337"/>
      <c r="F30" s="338"/>
      <c r="G30" s="341"/>
      <c r="H30" s="300" t="s">
        <v>138</v>
      </c>
      <c r="I30" s="345"/>
      <c r="J30" s="345"/>
      <c r="K30" s="302"/>
      <c r="L30" s="296"/>
      <c r="M30" s="325"/>
    </row>
    <row r="31" spans="1:83" s="342" customFormat="1" ht="18.95" customHeight="1">
      <c r="A31" s="289"/>
      <c r="B31" s="139"/>
      <c r="C31" s="277"/>
      <c r="D31" s="336" t="s">
        <v>93</v>
      </c>
      <c r="E31" s="337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31" s="338" t="str">
        <f>IF('[1]Перечень тарифов'!J24="","наименование отсутствует","" &amp; '[1]Перечень тарифов'!J24 &amp; "")</f>
        <v>мкр. Хомутово</v>
      </c>
      <c r="G31" s="326"/>
      <c r="H31" s="339" t="s">
        <v>6</v>
      </c>
      <c r="I31" s="340" t="s">
        <v>8</v>
      </c>
      <c r="J31" s="344">
        <v>11.093999999999999</v>
      </c>
      <c r="K31" s="326" t="s">
        <v>107</v>
      </c>
      <c r="L31" s="296"/>
      <c r="M31" s="325"/>
      <c r="N31" s="102"/>
      <c r="O31" s="102"/>
    </row>
    <row r="32" spans="1:83" s="342" customFormat="1" ht="15" customHeight="1">
      <c r="A32" s="289"/>
      <c r="B32" s="139"/>
      <c r="C32" s="277"/>
      <c r="D32" s="336"/>
      <c r="E32" s="337"/>
      <c r="F32" s="338"/>
      <c r="G32" s="299"/>
      <c r="H32" s="300" t="s">
        <v>138</v>
      </c>
      <c r="I32" s="301"/>
      <c r="J32" s="301"/>
      <c r="K32" s="302"/>
      <c r="L32" s="303"/>
      <c r="M32" s="325"/>
      <c r="N32" s="102"/>
      <c r="O32" s="102"/>
    </row>
    <row r="33" spans="1:15" ht="18.75">
      <c r="A33" s="289"/>
      <c r="C33" s="277"/>
      <c r="D33" s="290" t="s">
        <v>60</v>
      </c>
      <c r="E33" s="322" t="s">
        <v>151</v>
      </c>
      <c r="F33" s="322"/>
      <c r="G33" s="322"/>
      <c r="H33" s="322"/>
      <c r="I33" s="322"/>
      <c r="J33" s="322"/>
      <c r="K33" s="322"/>
      <c r="L33" s="343"/>
      <c r="M33" s="325"/>
    </row>
    <row r="34" spans="1:15" ht="18.75">
      <c r="A34" s="289"/>
      <c r="C34" s="335"/>
      <c r="D34" s="346" t="s">
        <v>152</v>
      </c>
      <c r="E34" s="337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34" s="338" t="str">
        <f>IF('[1]Перечень тарифов'!J21="","наименование отсутствует","" &amp; '[1]Перечень тарифов'!J21 &amp; "")</f>
        <v>ЖО "Грушевый сад"</v>
      </c>
      <c r="G34" s="326"/>
      <c r="H34" s="339" t="s">
        <v>6</v>
      </c>
      <c r="I34" s="340" t="s">
        <v>8</v>
      </c>
      <c r="J34" s="344">
        <v>0</v>
      </c>
      <c r="K34" s="326" t="s">
        <v>107</v>
      </c>
      <c r="L34" s="294" t="s">
        <v>153</v>
      </c>
      <c r="M34" s="325"/>
      <c r="O34" s="102" t="s">
        <v>154</v>
      </c>
    </row>
    <row r="35" spans="1:15" ht="18.75">
      <c r="A35" s="289"/>
      <c r="C35" s="335"/>
      <c r="D35" s="347"/>
      <c r="E35" s="337"/>
      <c r="F35" s="338"/>
      <c r="G35" s="341"/>
      <c r="H35" s="300" t="s">
        <v>138</v>
      </c>
      <c r="I35" s="345"/>
      <c r="J35" s="345"/>
      <c r="K35" s="302"/>
      <c r="L35" s="296"/>
      <c r="M35" s="325"/>
    </row>
    <row r="36" spans="1:15" s="342" customFormat="1" ht="18.75">
      <c r="A36" s="289"/>
      <c r="B36" s="139"/>
      <c r="C36" s="277"/>
      <c r="D36" s="336" t="s">
        <v>155</v>
      </c>
      <c r="E36" s="337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36" s="338" t="str">
        <f>IF('[1]Перечень тарифов'!J24="","наименование отсутствует","" &amp; '[1]Перечень тарифов'!J24 &amp; "")</f>
        <v>мкр. Хомутово</v>
      </c>
      <c r="G36" s="326"/>
      <c r="H36" s="339" t="s">
        <v>6</v>
      </c>
      <c r="I36" s="340" t="s">
        <v>8</v>
      </c>
      <c r="J36" s="344">
        <v>0</v>
      </c>
      <c r="K36" s="326" t="s">
        <v>107</v>
      </c>
      <c r="L36" s="296"/>
      <c r="M36" s="325"/>
      <c r="N36" s="102"/>
      <c r="O36" s="102"/>
    </row>
    <row r="37" spans="1:15" s="342" customFormat="1" ht="18.75">
      <c r="A37" s="289"/>
      <c r="B37" s="139"/>
      <c r="C37" s="277"/>
      <c r="D37" s="336"/>
      <c r="E37" s="337"/>
      <c r="F37" s="338"/>
      <c r="G37" s="299"/>
      <c r="H37" s="300" t="s">
        <v>138</v>
      </c>
      <c r="I37" s="301"/>
      <c r="J37" s="301"/>
      <c r="K37" s="302"/>
      <c r="L37" s="303"/>
      <c r="M37" s="325"/>
      <c r="N37" s="102"/>
      <c r="O37" s="102"/>
    </row>
    <row r="38" spans="1:15" ht="18.75">
      <c r="A38" s="289"/>
      <c r="B38" s="139">
        <v>3</v>
      </c>
      <c r="C38" s="277"/>
      <c r="D38" s="290" t="s">
        <v>61</v>
      </c>
      <c r="E38" s="322" t="s">
        <v>156</v>
      </c>
      <c r="F38" s="322"/>
      <c r="G38" s="322"/>
      <c r="H38" s="322"/>
      <c r="I38" s="322"/>
      <c r="J38" s="322"/>
      <c r="K38" s="322"/>
      <c r="L38" s="343"/>
      <c r="M38" s="325"/>
    </row>
    <row r="39" spans="1:15" ht="18.75">
      <c r="A39" s="289"/>
      <c r="C39" s="335"/>
      <c r="D39" s="346" t="s">
        <v>157</v>
      </c>
      <c r="E39" s="337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39" s="338" t="str">
        <f>IF('[1]Перечень тарифов'!J21="","наименование отсутствует","" &amp; '[1]Перечень тарифов'!J21 &amp; "")</f>
        <v>ЖО "Грушевый сад"</v>
      </c>
      <c r="G39" s="326"/>
      <c r="H39" s="339" t="s">
        <v>6</v>
      </c>
      <c r="I39" s="340" t="s">
        <v>8</v>
      </c>
      <c r="J39" s="344">
        <v>0</v>
      </c>
      <c r="K39" s="326" t="s">
        <v>107</v>
      </c>
      <c r="L39" s="294" t="s">
        <v>158</v>
      </c>
      <c r="M39" s="325"/>
    </row>
    <row r="40" spans="1:15" ht="18.75">
      <c r="A40" s="289"/>
      <c r="C40" s="335"/>
      <c r="D40" s="347"/>
      <c r="E40" s="337"/>
      <c r="F40" s="338"/>
      <c r="G40" s="341"/>
      <c r="H40" s="300" t="s">
        <v>138</v>
      </c>
      <c r="I40" s="345"/>
      <c r="J40" s="345"/>
      <c r="K40" s="302"/>
      <c r="L40" s="296"/>
      <c r="M40" s="325"/>
    </row>
    <row r="41" spans="1:15" s="342" customFormat="1" ht="18.75">
      <c r="A41" s="289"/>
      <c r="B41" s="139"/>
      <c r="C41" s="277"/>
      <c r="D41" s="336" t="s">
        <v>159</v>
      </c>
      <c r="E41" s="337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41" s="338" t="str">
        <f>IF('[1]Перечень тарифов'!J24="","наименование отсутствует","" &amp; '[1]Перечень тарифов'!J24 &amp; "")</f>
        <v>мкр. Хомутово</v>
      </c>
      <c r="G41" s="326"/>
      <c r="H41" s="339" t="s">
        <v>6</v>
      </c>
      <c r="I41" s="340" t="s">
        <v>8</v>
      </c>
      <c r="J41" s="344">
        <v>0</v>
      </c>
      <c r="K41" s="326" t="s">
        <v>107</v>
      </c>
      <c r="L41" s="296"/>
      <c r="M41" s="325"/>
      <c r="N41" s="102"/>
      <c r="O41" s="102"/>
    </row>
    <row r="42" spans="1:15" s="342" customFormat="1" ht="18.75">
      <c r="A42" s="289"/>
      <c r="B42" s="139"/>
      <c r="C42" s="277"/>
      <c r="D42" s="336"/>
      <c r="E42" s="337"/>
      <c r="F42" s="338"/>
      <c r="G42" s="299"/>
      <c r="H42" s="300" t="s">
        <v>138</v>
      </c>
      <c r="I42" s="301"/>
      <c r="J42" s="301"/>
      <c r="K42" s="302"/>
      <c r="L42" s="303"/>
      <c r="M42" s="325"/>
      <c r="N42" s="102"/>
      <c r="O42" s="102"/>
    </row>
    <row r="43" spans="1:15" s="348" customFormat="1" ht="11.25">
      <c r="A43" s="289"/>
      <c r="D43" s="349"/>
      <c r="E43" s="349"/>
      <c r="F43" s="349"/>
      <c r="G43" s="349"/>
      <c r="H43" s="349"/>
      <c r="I43" s="349"/>
      <c r="J43" s="349"/>
      <c r="K43" s="349"/>
      <c r="L43" s="349"/>
      <c r="N43" s="350"/>
      <c r="O43" s="350"/>
    </row>
    <row r="44" spans="1:15">
      <c r="D44" s="351">
        <v>1</v>
      </c>
      <c r="E44" s="274" t="s">
        <v>160</v>
      </c>
      <c r="F44" s="274"/>
      <c r="G44" s="274"/>
      <c r="H44" s="274"/>
      <c r="I44" s="274"/>
      <c r="J44" s="274"/>
      <c r="K44" s="274"/>
      <c r="L44" s="274"/>
    </row>
  </sheetData>
  <mergeCells count="63">
    <mergeCell ref="D41:D42"/>
    <mergeCell ref="E41:E42"/>
    <mergeCell ref="F41:F42"/>
    <mergeCell ref="E44:L44"/>
    <mergeCell ref="L34:L37"/>
    <mergeCell ref="D36:D37"/>
    <mergeCell ref="E36:E37"/>
    <mergeCell ref="F36:F37"/>
    <mergeCell ref="E38:K38"/>
    <mergeCell ref="C39:C40"/>
    <mergeCell ref="D39:D40"/>
    <mergeCell ref="E39:E40"/>
    <mergeCell ref="F39:F40"/>
    <mergeCell ref="L39:L42"/>
    <mergeCell ref="D31:D32"/>
    <mergeCell ref="E31:E32"/>
    <mergeCell ref="F31:F32"/>
    <mergeCell ref="E33:K33"/>
    <mergeCell ref="C34:C35"/>
    <mergeCell ref="D34:D35"/>
    <mergeCell ref="E34:E35"/>
    <mergeCell ref="F34:F35"/>
    <mergeCell ref="L24:L27"/>
    <mergeCell ref="D26:D27"/>
    <mergeCell ref="E26:E27"/>
    <mergeCell ref="F26:F27"/>
    <mergeCell ref="E28:K28"/>
    <mergeCell ref="C29:C30"/>
    <mergeCell ref="D29:D30"/>
    <mergeCell ref="E29:E30"/>
    <mergeCell ref="F29:F30"/>
    <mergeCell ref="L29:L32"/>
    <mergeCell ref="E21:K21"/>
    <mergeCell ref="G22:H22"/>
    <mergeCell ref="E23:K23"/>
    <mergeCell ref="C24:C25"/>
    <mergeCell ref="D24:D25"/>
    <mergeCell ref="E24:E25"/>
    <mergeCell ref="F24:F25"/>
    <mergeCell ref="C17:C18"/>
    <mergeCell ref="D17:D18"/>
    <mergeCell ref="E17:E18"/>
    <mergeCell ref="F17:F18"/>
    <mergeCell ref="L17:L20"/>
    <mergeCell ref="D19:D20"/>
    <mergeCell ref="E19:E20"/>
    <mergeCell ref="F19:F20"/>
    <mergeCell ref="K11:K12"/>
    <mergeCell ref="G12:H12"/>
    <mergeCell ref="G13:H13"/>
    <mergeCell ref="E14:K14"/>
    <mergeCell ref="G15:H15"/>
    <mergeCell ref="E16:K16"/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</mergeCells>
  <dataValidations count="6"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29 L34 L16:L17 L24 L3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34:I34 H17:I17 H24:I24 H29:I29 H39:I39 H19:I19 H26:I26 H31:I31 H36:I36 H41:I41"/>
    <dataValidation type="list" allowBlank="1" showInputMessage="1" showErrorMessage="1" errorTitle="Ошибка" error="Выберите значение из списка" prompt="Выберите значение из списка" sqref="J17 J19">
      <formula1>kind_of_control_method</formula1>
    </dataValidation>
    <dataValidation type="decimal" allowBlank="1" showErrorMessage="1" errorTitle="Ошибка" error="Допускается ввод только действительных чисел!" sqref="J29 J34 J24 J39 J26 J31 J36 J41">
      <formula1>-9.99999999999999E+23</formula1>
      <formula2>9.99999999999999E+23</formula2>
    </dataValidation>
  </dataValidations>
  <hyperlinks>
    <hyperlink ref="K22" location="'Форма 1.11.1'!$K$22" tooltip="Кликните по гиперссылке, чтобы перейти по гиперссылке или отредактировать её" display="https://portal.eias.ru/Portal/DownloadPage.aspx?type=12&amp;guid=fa271e0f-7a71-4056-a8fc-2a2e52e3fea9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1"/>
  <sheetViews>
    <sheetView topLeftCell="E1" workbookViewId="0">
      <selection activeCell="I31" sqref="I31"/>
    </sheetView>
  </sheetViews>
  <sheetFormatPr defaultColWidth="10.5703125" defaultRowHeight="14.25"/>
  <cols>
    <col min="1" max="1" width="3.7109375" style="242" hidden="1" customWidth="1"/>
    <col min="2" max="4" width="3.7109375" style="88" hidden="1" customWidth="1"/>
    <col min="5" max="5" width="3.7109375" style="243" customWidth="1"/>
    <col min="6" max="6" width="9.7109375" style="98" customWidth="1"/>
    <col min="7" max="7" width="37.7109375" style="98" customWidth="1"/>
    <col min="8" max="8" width="66.85546875" style="98" customWidth="1"/>
    <col min="9" max="9" width="115.7109375" style="98" customWidth="1"/>
    <col min="10" max="11" width="10.5703125" style="88"/>
    <col min="12" max="12" width="11.140625" style="88" customWidth="1"/>
    <col min="13" max="20" width="10.5703125" style="88"/>
    <col min="21" max="16384" width="10.5703125" style="98"/>
  </cols>
  <sheetData>
    <row r="1" spans="1:20" ht="3" customHeight="1">
      <c r="A1" s="242" t="s">
        <v>58</v>
      </c>
    </row>
    <row r="2" spans="1:20" ht="22.5">
      <c r="F2" s="244" t="s">
        <v>95</v>
      </c>
      <c r="G2" s="245"/>
      <c r="H2" s="246"/>
      <c r="I2" s="109"/>
    </row>
    <row r="3" spans="1:20" ht="3" customHeight="1"/>
    <row r="4" spans="1:20" s="248" customFormat="1" ht="15">
      <c r="A4" s="247"/>
      <c r="B4" s="247"/>
      <c r="C4" s="247"/>
      <c r="D4" s="247"/>
      <c r="F4" s="118" t="s">
        <v>96</v>
      </c>
      <c r="G4" s="118"/>
      <c r="H4" s="118"/>
      <c r="I4" s="249" t="s">
        <v>97</v>
      </c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</row>
    <row r="5" spans="1:20" s="248" customFormat="1" ht="11.25" customHeight="1">
      <c r="A5" s="247"/>
      <c r="B5" s="247"/>
      <c r="C5" s="247"/>
      <c r="D5" s="247"/>
      <c r="F5" s="250" t="s">
        <v>53</v>
      </c>
      <c r="G5" s="251" t="s">
        <v>98</v>
      </c>
      <c r="H5" s="252" t="s">
        <v>99</v>
      </c>
      <c r="I5" s="249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</row>
    <row r="6" spans="1:20" s="248" customFormat="1" ht="12" customHeight="1">
      <c r="A6" s="247"/>
      <c r="B6" s="247"/>
      <c r="C6" s="247"/>
      <c r="D6" s="247"/>
      <c r="F6" s="253" t="s">
        <v>55</v>
      </c>
      <c r="G6" s="254">
        <v>2</v>
      </c>
      <c r="H6" s="255">
        <v>3</v>
      </c>
      <c r="I6" s="256">
        <v>4</v>
      </c>
      <c r="J6" s="247">
        <v>4</v>
      </c>
      <c r="K6" s="247"/>
      <c r="L6" s="247"/>
      <c r="M6" s="247"/>
      <c r="N6" s="247"/>
      <c r="O6" s="247"/>
      <c r="P6" s="247"/>
      <c r="Q6" s="247"/>
      <c r="R6" s="247"/>
      <c r="S6" s="247"/>
      <c r="T6" s="247"/>
    </row>
    <row r="7" spans="1:20" s="248" customFormat="1" ht="18.75">
      <c r="A7" s="247"/>
      <c r="B7" s="247"/>
      <c r="C7" s="247"/>
      <c r="D7" s="247"/>
      <c r="F7" s="257">
        <v>1</v>
      </c>
      <c r="G7" s="258" t="s">
        <v>100</v>
      </c>
      <c r="H7" s="259" t="str">
        <f>IF(dateCh="","",dateCh)</f>
        <v>08.05.2019</v>
      </c>
      <c r="I7" s="260" t="s">
        <v>101</v>
      </c>
      <c r="J7" s="261"/>
      <c r="K7" s="247"/>
      <c r="L7" s="247"/>
      <c r="M7" s="247"/>
      <c r="N7" s="247"/>
      <c r="O7" s="247"/>
      <c r="P7" s="247"/>
      <c r="Q7" s="247"/>
      <c r="R7" s="247"/>
      <c r="S7" s="247"/>
      <c r="T7" s="247"/>
    </row>
    <row r="8" spans="1:20" s="248" customFormat="1" ht="45">
      <c r="A8" s="262">
        <v>1</v>
      </c>
      <c r="B8" s="247"/>
      <c r="C8" s="247"/>
      <c r="D8" s="247"/>
      <c r="F8" s="257" t="e">
        <f ca="1">"2." &amp;mergeValue(A8)</f>
        <v>#NAME?</v>
      </c>
      <c r="G8" s="258" t="s">
        <v>102</v>
      </c>
      <c r="H8" s="259" t="str">
        <f>IF('[1]Перечень тарифов'!R21="","наименование отсутствует","" &amp; '[1]Перечень тарифов'!R21 &amp; "")</f>
        <v>наименование отсутствует</v>
      </c>
      <c r="I8" s="260" t="s">
        <v>103</v>
      </c>
      <c r="J8" s="261"/>
      <c r="K8" s="247"/>
      <c r="L8" s="247"/>
      <c r="M8" s="247"/>
      <c r="N8" s="247"/>
      <c r="O8" s="247"/>
      <c r="P8" s="247"/>
      <c r="Q8" s="247"/>
      <c r="R8" s="247"/>
      <c r="S8" s="247"/>
      <c r="T8" s="247"/>
    </row>
    <row r="9" spans="1:20" s="248" customFormat="1" ht="22.5">
      <c r="A9" s="262"/>
      <c r="B9" s="247"/>
      <c r="C9" s="247"/>
      <c r="D9" s="247"/>
      <c r="F9" s="257" t="e">
        <f ca="1">"3." &amp;mergeValue(A9)</f>
        <v>#NAME?</v>
      </c>
      <c r="G9" s="258" t="s">
        <v>104</v>
      </c>
      <c r="H9" s="259" t="str">
        <f>IF('[1]Перечень тарифов'!F21="","наименование отсутствует","" &amp; '[1]Перечень тарифов'!F21 &amp; "")</f>
        <v>Горячее водоснабжение</v>
      </c>
      <c r="I9" s="260" t="s">
        <v>105</v>
      </c>
      <c r="J9" s="261"/>
      <c r="K9" s="247"/>
      <c r="L9" s="247"/>
      <c r="M9" s="247"/>
      <c r="N9" s="247"/>
      <c r="O9" s="247"/>
      <c r="P9" s="247"/>
      <c r="Q9" s="247"/>
      <c r="R9" s="247"/>
      <c r="S9" s="247"/>
      <c r="T9" s="247"/>
    </row>
    <row r="10" spans="1:20" s="248" customFormat="1" ht="22.5">
      <c r="A10" s="262"/>
      <c r="B10" s="247"/>
      <c r="C10" s="247"/>
      <c r="D10" s="247"/>
      <c r="F10" s="257" t="e">
        <f ca="1">"4."&amp;mergeValue(A10)</f>
        <v>#NAME?</v>
      </c>
      <c r="G10" s="258" t="s">
        <v>106</v>
      </c>
      <c r="H10" s="252" t="s">
        <v>107</v>
      </c>
      <c r="I10" s="260"/>
      <c r="J10" s="261"/>
      <c r="K10" s="247"/>
      <c r="L10" s="247"/>
      <c r="M10" s="247"/>
      <c r="N10" s="247"/>
      <c r="O10" s="247"/>
      <c r="P10" s="247"/>
      <c r="Q10" s="247"/>
      <c r="R10" s="247"/>
      <c r="S10" s="247"/>
      <c r="T10" s="247"/>
    </row>
    <row r="11" spans="1:20" s="248" customFormat="1" ht="18.75">
      <c r="A11" s="262"/>
      <c r="B11" s="262">
        <v>1</v>
      </c>
      <c r="C11" s="263"/>
      <c r="D11" s="263"/>
      <c r="F11" s="257" t="e">
        <f ca="1">"4."&amp;mergeValue(A11) &amp;"."&amp;mergeValue(B11)</f>
        <v>#NAME?</v>
      </c>
      <c r="G11" s="264" t="s">
        <v>108</v>
      </c>
      <c r="H11" s="259" t="str">
        <f>IF(region_name="","",region_name)</f>
        <v>Сахалинская область</v>
      </c>
      <c r="I11" s="260" t="s">
        <v>109</v>
      </c>
      <c r="J11" s="261"/>
      <c r="K11" s="247"/>
      <c r="L11" s="247"/>
      <c r="M11" s="247"/>
      <c r="N11" s="247"/>
      <c r="O11" s="247"/>
      <c r="P11" s="247"/>
      <c r="Q11" s="247"/>
      <c r="R11" s="247"/>
      <c r="S11" s="247"/>
      <c r="T11" s="247"/>
    </row>
    <row r="12" spans="1:20" s="248" customFormat="1" ht="22.5">
      <c r="A12" s="262"/>
      <c r="B12" s="262"/>
      <c r="C12" s="262">
        <v>1</v>
      </c>
      <c r="D12" s="263"/>
      <c r="F12" s="257" t="e">
        <f ca="1">"4."&amp;mergeValue(A12) &amp;"."&amp;mergeValue(B12)&amp;"."&amp;mergeValue(C12)</f>
        <v>#NAME?</v>
      </c>
      <c r="G12" s="265" t="s">
        <v>110</v>
      </c>
      <c r="H12" s="259" t="str">
        <f>IF([1]Территории!H13="","","" &amp; [1]Территории!H13 &amp; "")</f>
        <v>городской округ "Город Южно-Сахалинск"</v>
      </c>
      <c r="I12" s="260" t="s">
        <v>111</v>
      </c>
      <c r="J12" s="261"/>
      <c r="K12" s="247"/>
      <c r="L12" s="247"/>
      <c r="M12" s="247"/>
      <c r="N12" s="247"/>
      <c r="O12" s="247"/>
      <c r="P12" s="247"/>
      <c r="Q12" s="247"/>
      <c r="R12" s="247"/>
      <c r="S12" s="247"/>
      <c r="T12" s="247"/>
    </row>
    <row r="13" spans="1:20" s="248" customFormat="1" ht="56.25">
      <c r="A13" s="262"/>
      <c r="B13" s="262"/>
      <c r="C13" s="262"/>
      <c r="D13" s="263">
        <v>1</v>
      </c>
      <c r="F13" s="257" t="e">
        <f ca="1">"4."&amp;mergeValue(A13) &amp;"."&amp;mergeValue(B13)&amp;"."&amp;mergeValue(C13)&amp;"."&amp;mergeValue(D13)</f>
        <v>#NAME?</v>
      </c>
      <c r="G13" s="266" t="s">
        <v>112</v>
      </c>
      <c r="H13" s="259" t="str">
        <f>IF([1]Территории!R14="","","" &amp; [1]Территории!R14 &amp; "")</f>
        <v>городской округ "Город Южно-Сахалинск" (64701000)</v>
      </c>
      <c r="I13" s="267" t="s">
        <v>113</v>
      </c>
      <c r="J13" s="261"/>
      <c r="K13" s="247"/>
      <c r="L13" s="247"/>
      <c r="M13" s="247"/>
      <c r="N13" s="247"/>
      <c r="O13" s="247"/>
      <c r="P13" s="247"/>
      <c r="Q13" s="247"/>
      <c r="R13" s="247"/>
      <c r="S13" s="247"/>
      <c r="T13" s="247"/>
    </row>
    <row r="14" spans="1:20" s="248" customFormat="1" ht="45">
      <c r="A14" s="262">
        <v>2</v>
      </c>
      <c r="B14" s="247"/>
      <c r="C14" s="247"/>
      <c r="D14" s="247"/>
      <c r="F14" s="257" t="e">
        <f ca="1">"2." &amp;mergeValue(A14)</f>
        <v>#NAME?</v>
      </c>
      <c r="G14" s="258" t="s">
        <v>102</v>
      </c>
      <c r="H14" s="259" t="str">
        <f>IF('[1]Перечень тарифов'!R24="","наименование отсутствует","" &amp; '[1]Перечень тарифов'!R24 &amp; "")</f>
        <v>наименование отсутствует</v>
      </c>
      <c r="I14" s="260" t="s">
        <v>103</v>
      </c>
      <c r="J14" s="261"/>
      <c r="K14" s="247"/>
      <c r="L14" s="247"/>
      <c r="M14" s="247"/>
      <c r="N14" s="247"/>
      <c r="O14" s="247"/>
      <c r="P14" s="247"/>
      <c r="Q14" s="247"/>
      <c r="R14" s="247"/>
      <c r="S14" s="247"/>
      <c r="T14" s="247"/>
    </row>
    <row r="15" spans="1:20" s="248" customFormat="1" ht="22.5">
      <c r="A15" s="262"/>
      <c r="B15" s="247"/>
      <c r="C15" s="247"/>
      <c r="D15" s="247"/>
      <c r="F15" s="257" t="e">
        <f ca="1">"3." &amp;mergeValue(A15)</f>
        <v>#NAME?</v>
      </c>
      <c r="G15" s="258" t="s">
        <v>104</v>
      </c>
      <c r="H15" s="259" t="str">
        <f>IF('[1]Перечень тарифов'!F21="","наименование отсутствует","" &amp; '[1]Перечень тарифов'!F21 &amp; "")</f>
        <v>Горячее водоснабжение</v>
      </c>
      <c r="I15" s="260" t="s">
        <v>105</v>
      </c>
      <c r="J15" s="261"/>
      <c r="K15" s="247"/>
      <c r="L15" s="247"/>
      <c r="M15" s="247"/>
      <c r="N15" s="247"/>
      <c r="O15" s="247"/>
      <c r="P15" s="247"/>
      <c r="Q15" s="247"/>
      <c r="R15" s="247"/>
      <c r="S15" s="247"/>
      <c r="T15" s="247"/>
    </row>
    <row r="16" spans="1:20" s="248" customFormat="1" ht="22.5">
      <c r="A16" s="262"/>
      <c r="B16" s="247"/>
      <c r="C16" s="247"/>
      <c r="D16" s="247"/>
      <c r="F16" s="257" t="e">
        <f ca="1">"4."&amp;mergeValue(A16)</f>
        <v>#NAME?</v>
      </c>
      <c r="G16" s="258" t="s">
        <v>106</v>
      </c>
      <c r="H16" s="252" t="s">
        <v>107</v>
      </c>
      <c r="I16" s="260"/>
      <c r="J16" s="261"/>
      <c r="K16" s="247"/>
      <c r="L16" s="247"/>
      <c r="M16" s="247"/>
      <c r="N16" s="247"/>
      <c r="O16" s="247"/>
      <c r="P16" s="247"/>
      <c r="Q16" s="247"/>
      <c r="R16" s="247"/>
      <c r="S16" s="247"/>
      <c r="T16" s="247"/>
    </row>
    <row r="17" spans="1:20" s="248" customFormat="1" ht="18.75">
      <c r="A17" s="262"/>
      <c r="B17" s="262">
        <v>1</v>
      </c>
      <c r="C17" s="263"/>
      <c r="D17" s="263"/>
      <c r="F17" s="257" t="e">
        <f ca="1">"4."&amp;mergeValue(A17) &amp;"."&amp;mergeValue(B17)</f>
        <v>#NAME?</v>
      </c>
      <c r="G17" s="264" t="s">
        <v>108</v>
      </c>
      <c r="H17" s="259" t="str">
        <f>IF(region_name="","",region_name)</f>
        <v>Сахалинская область</v>
      </c>
      <c r="I17" s="260" t="s">
        <v>109</v>
      </c>
      <c r="J17" s="261"/>
      <c r="K17" s="247"/>
      <c r="L17" s="247"/>
      <c r="M17" s="247"/>
      <c r="N17" s="247"/>
      <c r="O17" s="247"/>
      <c r="P17" s="247"/>
      <c r="Q17" s="247"/>
      <c r="R17" s="247"/>
      <c r="S17" s="247"/>
      <c r="T17" s="247"/>
    </row>
    <row r="18" spans="1:20" s="248" customFormat="1" ht="22.5">
      <c r="A18" s="262"/>
      <c r="B18" s="262"/>
      <c r="C18" s="262">
        <v>1</v>
      </c>
      <c r="D18" s="263"/>
      <c r="F18" s="257" t="e">
        <f ca="1">"4."&amp;mergeValue(A18) &amp;"."&amp;mergeValue(B18)&amp;"."&amp;mergeValue(C18)</f>
        <v>#NAME?</v>
      </c>
      <c r="G18" s="265" t="s">
        <v>110</v>
      </c>
      <c r="H18" s="259" t="str">
        <f>IF([1]Территории!H13="","","" &amp; [1]Территории!H13 &amp; "")</f>
        <v>городской округ "Город Южно-Сахалинск"</v>
      </c>
      <c r="I18" s="260" t="s">
        <v>111</v>
      </c>
      <c r="J18" s="261"/>
      <c r="K18" s="247"/>
      <c r="L18" s="247"/>
      <c r="M18" s="247"/>
      <c r="N18" s="247"/>
      <c r="O18" s="247"/>
      <c r="P18" s="247"/>
      <c r="Q18" s="247"/>
      <c r="R18" s="247"/>
      <c r="S18" s="247"/>
      <c r="T18" s="247"/>
    </row>
    <row r="19" spans="1:20" s="248" customFormat="1" ht="56.25">
      <c r="A19" s="262"/>
      <c r="B19" s="262"/>
      <c r="C19" s="262"/>
      <c r="D19" s="263">
        <v>1</v>
      </c>
      <c r="F19" s="257" t="e">
        <f ca="1">"4."&amp;mergeValue(A19) &amp;"."&amp;mergeValue(B19)&amp;"."&amp;mergeValue(C19)&amp;"."&amp;mergeValue(D19)</f>
        <v>#NAME?</v>
      </c>
      <c r="G19" s="266" t="s">
        <v>112</v>
      </c>
      <c r="H19" s="259" t="str">
        <f>IF([1]Территории!R14="","","" &amp; [1]Территории!R14 &amp; "")</f>
        <v>городской округ "Город Южно-Сахалинск" (64701000)</v>
      </c>
      <c r="I19" s="267" t="s">
        <v>113</v>
      </c>
      <c r="J19" s="261"/>
      <c r="K19" s="247"/>
      <c r="L19" s="247"/>
      <c r="M19" s="247"/>
      <c r="N19" s="247"/>
      <c r="O19" s="247"/>
      <c r="P19" s="247"/>
      <c r="Q19" s="247"/>
      <c r="R19" s="247"/>
      <c r="S19" s="247"/>
      <c r="T19" s="247"/>
    </row>
    <row r="20" spans="1:20" s="269" customFormat="1" ht="3" customHeight="1">
      <c r="A20" s="268"/>
      <c r="B20" s="268"/>
      <c r="C20" s="268"/>
      <c r="D20" s="268"/>
      <c r="F20" s="352"/>
      <c r="G20" s="353"/>
      <c r="H20" s="354"/>
      <c r="I20" s="355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</row>
    <row r="21" spans="1:20" s="269" customFormat="1" ht="15" customHeight="1">
      <c r="A21" s="268"/>
      <c r="B21" s="268"/>
      <c r="C21" s="268"/>
      <c r="D21" s="268"/>
      <c r="F21" s="270"/>
      <c r="G21" s="274" t="s">
        <v>114</v>
      </c>
      <c r="H21" s="274"/>
      <c r="I21" s="273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</row>
  </sheetData>
  <mergeCells count="10">
    <mergeCell ref="A14:A19"/>
    <mergeCell ref="B17:B19"/>
    <mergeCell ref="C18:C19"/>
    <mergeCell ref="G21:H21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20:I21">
      <formula1>900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43"/>
  <sheetViews>
    <sheetView topLeftCell="H4" workbookViewId="0">
      <selection activeCell="AD9" sqref="AD9"/>
    </sheetView>
  </sheetViews>
  <sheetFormatPr defaultColWidth="10.5703125" defaultRowHeight="14.25"/>
  <cols>
    <col min="1" max="6" width="10.5703125" style="98" hidden="1" customWidth="1"/>
    <col min="7" max="7" width="9.140625" style="275" hidden="1" customWidth="1"/>
    <col min="8" max="9" width="3.7109375" style="275" customWidth="1"/>
    <col min="10" max="11" width="3.7109375" style="243" customWidth="1"/>
    <col min="12" max="12" width="12.7109375" style="98" customWidth="1"/>
    <col min="13" max="13" width="47.42578125" style="98" customWidth="1"/>
    <col min="14" max="14" width="1.42578125" style="98" hidden="1" customWidth="1"/>
    <col min="15" max="15" width="1.7109375" style="98" hidden="1" customWidth="1"/>
    <col min="16" max="16" width="20.7109375" style="98" customWidth="1"/>
    <col min="17" max="18" width="23.7109375" style="98" customWidth="1"/>
    <col min="19" max="23" width="23.7109375" style="98" hidden="1" customWidth="1"/>
    <col min="24" max="24" width="1.7109375" style="98" hidden="1" customWidth="1"/>
    <col min="25" max="25" width="11.7109375" style="98" customWidth="1"/>
    <col min="26" max="26" width="3.7109375" style="98" customWidth="1"/>
    <col min="27" max="27" width="11.7109375" style="98" customWidth="1"/>
    <col min="28" max="28" width="8.5703125" style="98" hidden="1" customWidth="1"/>
    <col min="29" max="29" width="4.7109375" style="98" customWidth="1"/>
    <col min="30" max="30" width="115.7109375" style="98" customWidth="1"/>
    <col min="31" max="32" width="10.5703125" style="88"/>
    <col min="33" max="33" width="11.140625" style="88" customWidth="1"/>
    <col min="34" max="42" width="10.5703125" style="88"/>
    <col min="43" max="16384" width="10.5703125" style="98"/>
  </cols>
  <sheetData>
    <row r="1" spans="7:42" ht="14.25" hidden="1" customHeight="1">
      <c r="R1" s="356"/>
      <c r="S1" s="356"/>
      <c r="T1" s="356"/>
      <c r="U1" s="356"/>
      <c r="V1" s="356"/>
      <c r="W1" s="356"/>
      <c r="X1" s="356"/>
      <c r="Y1" s="356"/>
    </row>
    <row r="2" spans="7:42" ht="14.25" hidden="1" customHeight="1">
      <c r="AB2" s="356"/>
    </row>
    <row r="3" spans="7:42" ht="14.25" hidden="1" customHeight="1"/>
    <row r="4" spans="7:42" ht="3" customHeight="1">
      <c r="J4" s="277"/>
      <c r="K4" s="277"/>
      <c r="L4" s="278"/>
      <c r="M4" s="278"/>
      <c r="N4" s="278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</row>
    <row r="5" spans="7:42" ht="26.1" customHeight="1">
      <c r="J5" s="277"/>
      <c r="K5" s="277"/>
      <c r="L5" s="244" t="s">
        <v>161</v>
      </c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6"/>
      <c r="AP5" s="98"/>
    </row>
    <row r="6" spans="7:42" ht="3" customHeight="1">
      <c r="J6" s="277"/>
      <c r="K6" s="277"/>
      <c r="L6" s="278"/>
      <c r="M6" s="278"/>
      <c r="N6" s="278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P6" s="98"/>
    </row>
    <row r="7" spans="7:42" s="358" customFormat="1" ht="6" hidden="1">
      <c r="G7" s="357"/>
      <c r="H7" s="357"/>
      <c r="L7" s="359"/>
      <c r="M7" s="360"/>
      <c r="N7" s="361"/>
      <c r="O7" s="361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3"/>
      <c r="AE7" s="364"/>
      <c r="AF7" s="364"/>
      <c r="AG7" s="364"/>
      <c r="AH7" s="364"/>
      <c r="AI7" s="364"/>
      <c r="AJ7" s="364"/>
      <c r="AK7" s="364"/>
      <c r="AL7" s="364"/>
      <c r="AM7" s="364"/>
      <c r="AN7" s="364"/>
      <c r="AO7" s="364"/>
    </row>
    <row r="8" spans="7:42" s="269" customFormat="1" ht="30">
      <c r="G8" s="365"/>
      <c r="H8" s="365"/>
      <c r="L8" s="270"/>
      <c r="M8" s="307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366"/>
      <c r="O8" s="366"/>
      <c r="P8" s="367" t="str">
        <f>IF(datePr_ch="",IF(datePr="","",datePr),datePr_ch)</f>
        <v>30.04.2019</v>
      </c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9"/>
      <c r="AD8" s="370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</row>
    <row r="9" spans="7:42" s="269" customFormat="1" ht="30">
      <c r="G9" s="365"/>
      <c r="H9" s="365"/>
      <c r="L9" s="270"/>
      <c r="M9" s="307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366"/>
      <c r="O9" s="366"/>
      <c r="P9" s="367" t="str">
        <f>IF(numberPr_ch="",IF(numberPr="","",numberPr),numberPr_ch)</f>
        <v>б/н</v>
      </c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  <c r="AB9" s="368"/>
      <c r="AC9" s="369"/>
      <c r="AD9" s="370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</row>
    <row r="10" spans="7:42" s="358" customFormat="1" ht="6" hidden="1">
      <c r="G10" s="357"/>
      <c r="H10" s="357"/>
      <c r="L10" s="359"/>
      <c r="M10" s="360"/>
      <c r="N10" s="361"/>
      <c r="O10" s="361"/>
      <c r="P10" s="362"/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362"/>
      <c r="AB10" s="362"/>
      <c r="AC10" s="362"/>
      <c r="AD10" s="363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</row>
    <row r="11" spans="7:42" s="248" customFormat="1" ht="18" hidden="1" customHeight="1">
      <c r="G11" s="371"/>
      <c r="H11" s="371"/>
      <c r="L11" s="372"/>
      <c r="M11" s="372"/>
      <c r="N11" s="373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74" t="s">
        <v>162</v>
      </c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</row>
    <row r="12" spans="7:42" s="248" customFormat="1" ht="15">
      <c r="G12" s="371"/>
      <c r="H12" s="371"/>
      <c r="L12" s="373"/>
      <c r="M12" s="373"/>
      <c r="N12" s="373"/>
      <c r="O12" s="375"/>
      <c r="P12" s="375"/>
      <c r="Q12" s="375"/>
      <c r="R12" s="375"/>
      <c r="S12" s="375"/>
      <c r="T12" s="375"/>
      <c r="U12" s="375"/>
      <c r="V12" s="375"/>
      <c r="W12" s="375"/>
      <c r="X12" s="375"/>
      <c r="Y12" s="375"/>
      <c r="Z12" s="375"/>
      <c r="AA12" s="375"/>
      <c r="AB12" s="375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</row>
    <row r="13" spans="7:42" ht="15" customHeight="1">
      <c r="J13" s="277"/>
      <c r="K13" s="277"/>
      <c r="L13" s="118" t="s">
        <v>96</v>
      </c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 t="s">
        <v>97</v>
      </c>
      <c r="AP13" s="98"/>
    </row>
    <row r="14" spans="7:42" ht="15" customHeight="1">
      <c r="J14" s="277"/>
      <c r="K14" s="277"/>
      <c r="L14" s="118" t="s">
        <v>53</v>
      </c>
      <c r="M14" s="118" t="s">
        <v>163</v>
      </c>
      <c r="N14" s="118"/>
      <c r="O14" s="376" t="s">
        <v>164</v>
      </c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118" t="s">
        <v>165</v>
      </c>
      <c r="AC14" s="377" t="s">
        <v>138</v>
      </c>
      <c r="AD14" s="118"/>
      <c r="AP14" s="98"/>
    </row>
    <row r="15" spans="7:42" ht="14.25" customHeight="1">
      <c r="J15" s="277"/>
      <c r="K15" s="277"/>
      <c r="L15" s="118"/>
      <c r="M15" s="118"/>
      <c r="N15" s="118"/>
      <c r="O15" s="143"/>
      <c r="P15" s="143" t="s">
        <v>166</v>
      </c>
      <c r="Q15" s="378" t="s">
        <v>167</v>
      </c>
      <c r="R15" s="378"/>
      <c r="S15" s="378" t="s">
        <v>168</v>
      </c>
      <c r="T15" s="378"/>
      <c r="U15" s="379" t="s">
        <v>169</v>
      </c>
      <c r="V15" s="380"/>
      <c r="W15" s="380"/>
      <c r="X15" s="381"/>
      <c r="Y15" s="200" t="s">
        <v>170</v>
      </c>
      <c r="Z15" s="200"/>
      <c r="AA15" s="200"/>
      <c r="AB15" s="118"/>
      <c r="AC15" s="377"/>
      <c r="AD15" s="118"/>
      <c r="AP15" s="98"/>
    </row>
    <row r="16" spans="7:42" ht="50.1" customHeight="1">
      <c r="J16" s="277"/>
      <c r="K16" s="277"/>
      <c r="L16" s="118"/>
      <c r="M16" s="118"/>
      <c r="N16" s="118"/>
      <c r="O16" s="382"/>
      <c r="P16" s="382" t="s">
        <v>171</v>
      </c>
      <c r="Q16" s="381" t="s">
        <v>172</v>
      </c>
      <c r="R16" s="381" t="s">
        <v>173</v>
      </c>
      <c r="S16" s="381" t="s">
        <v>174</v>
      </c>
      <c r="T16" s="381" t="s">
        <v>175</v>
      </c>
      <c r="U16" s="381" t="s">
        <v>176</v>
      </c>
      <c r="V16" s="381" t="s">
        <v>177</v>
      </c>
      <c r="W16" s="381" t="s">
        <v>173</v>
      </c>
      <c r="X16" s="381"/>
      <c r="Y16" s="383" t="s">
        <v>178</v>
      </c>
      <c r="Z16" s="384" t="s">
        <v>179</v>
      </c>
      <c r="AA16" s="384"/>
      <c r="AB16" s="118"/>
      <c r="AC16" s="377"/>
      <c r="AD16" s="118"/>
      <c r="AP16" s="98"/>
    </row>
    <row r="17" spans="1:42" ht="12" customHeight="1">
      <c r="J17" s="277"/>
      <c r="K17" s="385">
        <v>1</v>
      </c>
      <c r="L17" s="386" t="s">
        <v>55</v>
      </c>
      <c r="M17" s="386" t="s">
        <v>56</v>
      </c>
      <c r="N17" s="387" t="str">
        <f ca="1">OFFSET(N17,0,-1)</f>
        <v>2</v>
      </c>
      <c r="O17" s="387" t="str">
        <f ca="1">OFFSET(O17,0,-1)</f>
        <v>2</v>
      </c>
      <c r="P17" s="388">
        <f t="shared" ref="P17:Z17" ca="1" si="0">OFFSET(P17,0,-1)+1</f>
        <v>3</v>
      </c>
      <c r="Q17" s="388">
        <f t="shared" ca="1" si="0"/>
        <v>4</v>
      </c>
      <c r="R17" s="388">
        <f t="shared" ca="1" si="0"/>
        <v>5</v>
      </c>
      <c r="S17" s="388">
        <f t="shared" ca="1" si="0"/>
        <v>6</v>
      </c>
      <c r="T17" s="388">
        <f t="shared" ca="1" si="0"/>
        <v>7</v>
      </c>
      <c r="U17" s="388">
        <f t="shared" ca="1" si="0"/>
        <v>8</v>
      </c>
      <c r="V17" s="388">
        <f t="shared" ca="1" si="0"/>
        <v>9</v>
      </c>
      <c r="W17" s="388">
        <f t="shared" ca="1" si="0"/>
        <v>10</v>
      </c>
      <c r="X17" s="387">
        <f ca="1">OFFSET(X17,0,-1)</f>
        <v>10</v>
      </c>
      <c r="Y17" s="388">
        <f t="shared" ca="1" si="0"/>
        <v>11</v>
      </c>
      <c r="Z17" s="389">
        <f t="shared" ca="1" si="0"/>
        <v>12</v>
      </c>
      <c r="AA17" s="389"/>
      <c r="AB17" s="388">
        <f ca="1">OFFSET(AB17,0,-2)+1</f>
        <v>13</v>
      </c>
      <c r="AC17" s="390">
        <f ca="1">OFFSET(AC17,0,-1)</f>
        <v>13</v>
      </c>
      <c r="AD17" s="388">
        <f ca="1">OFFSET(AD17,0,-1)+1</f>
        <v>14</v>
      </c>
    </row>
    <row r="18" spans="1:42" ht="22.5">
      <c r="A18" s="391">
        <v>1</v>
      </c>
      <c r="B18" s="392"/>
      <c r="C18" s="392"/>
      <c r="D18" s="392"/>
      <c r="E18" s="393"/>
      <c r="F18" s="393"/>
      <c r="G18" s="394"/>
      <c r="H18" s="394"/>
      <c r="I18" s="273"/>
      <c r="J18" s="297"/>
      <c r="K18" s="297"/>
      <c r="L18" s="395" t="e">
        <f ca="1">mergeValue(A18)</f>
        <v>#NAME?</v>
      </c>
      <c r="M18" s="396" t="s">
        <v>78</v>
      </c>
      <c r="N18" s="397"/>
      <c r="O18" s="398" t="str">
        <f>IF('[1]Перечень тарифов'!J21="","","" &amp; '[1]Перечень тарифов'!J21 &amp; "")</f>
        <v>ЖО "Грушевый сад"</v>
      </c>
      <c r="P18" s="398"/>
      <c r="Q18" s="398"/>
      <c r="R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8"/>
      <c r="AC18" s="398"/>
      <c r="AD18" s="343" t="s">
        <v>180</v>
      </c>
    </row>
    <row r="19" spans="1:42" hidden="1">
      <c r="A19" s="391"/>
      <c r="B19" s="391">
        <v>1</v>
      </c>
      <c r="C19" s="392"/>
      <c r="D19" s="392"/>
      <c r="E19" s="399"/>
      <c r="F19" s="394"/>
      <c r="G19" s="394"/>
      <c r="H19" s="394"/>
      <c r="I19" s="400"/>
      <c r="J19" s="401"/>
      <c r="K19" s="98"/>
      <c r="L19" s="395" t="e">
        <f ca="1">mergeValue(A19) &amp;"."&amp; mergeValue(B19)</f>
        <v>#NAME?</v>
      </c>
      <c r="M19" s="402"/>
      <c r="N19" s="397"/>
      <c r="O19" s="398"/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398"/>
      <c r="AA19" s="398"/>
      <c r="AB19" s="398"/>
      <c r="AC19" s="398"/>
      <c r="AD19" s="343"/>
    </row>
    <row r="20" spans="1:42" hidden="1">
      <c r="A20" s="391"/>
      <c r="B20" s="391"/>
      <c r="C20" s="391">
        <v>1</v>
      </c>
      <c r="D20" s="392"/>
      <c r="E20" s="399"/>
      <c r="F20" s="394"/>
      <c r="G20" s="394"/>
      <c r="H20" s="394"/>
      <c r="I20" s="403"/>
      <c r="J20" s="401"/>
      <c r="K20" s="100"/>
      <c r="L20" s="395" t="e">
        <f ca="1">mergeValue(A20) &amp;"."&amp; mergeValue(B20)&amp;"."&amp; mergeValue(C20)</f>
        <v>#NAME?</v>
      </c>
      <c r="M20" s="404"/>
      <c r="N20" s="397"/>
      <c r="O20" s="398"/>
      <c r="P20" s="398"/>
      <c r="Q20" s="398"/>
      <c r="R20" s="398"/>
      <c r="S20" s="398"/>
      <c r="T20" s="398"/>
      <c r="U20" s="398"/>
      <c r="V20" s="398"/>
      <c r="W20" s="398"/>
      <c r="X20" s="398"/>
      <c r="Y20" s="398"/>
      <c r="Z20" s="398"/>
      <c r="AA20" s="398"/>
      <c r="AB20" s="398"/>
      <c r="AC20" s="398"/>
      <c r="AD20" s="343"/>
      <c r="AH20" s="102"/>
    </row>
    <row r="21" spans="1:42" ht="33.75">
      <c r="A21" s="391"/>
      <c r="B21" s="391"/>
      <c r="C21" s="391"/>
      <c r="D21" s="391">
        <v>1</v>
      </c>
      <c r="E21" s="399"/>
      <c r="F21" s="394"/>
      <c r="G21" s="394"/>
      <c r="H21" s="375"/>
      <c r="I21" s="401"/>
      <c r="J21" s="401"/>
      <c r="K21" s="100"/>
      <c r="L21" s="395" t="e">
        <f ca="1">mergeValue(A21) &amp;"."&amp; mergeValue(B21)&amp;"."&amp; mergeValue(C21)&amp;"."&amp; mergeValue(D21)</f>
        <v>#NAME?</v>
      </c>
      <c r="M21" s="405" t="s">
        <v>181</v>
      </c>
      <c r="N21" s="397"/>
      <c r="O21" s="406"/>
      <c r="P21" s="406"/>
      <c r="Q21" s="406"/>
      <c r="R21" s="406"/>
      <c r="S21" s="406"/>
      <c r="T21" s="406"/>
      <c r="U21" s="406"/>
      <c r="V21" s="406"/>
      <c r="W21" s="406"/>
      <c r="X21" s="406"/>
      <c r="Y21" s="406"/>
      <c r="Z21" s="406"/>
      <c r="AA21" s="406"/>
      <c r="AB21" s="406"/>
      <c r="AC21" s="406"/>
      <c r="AD21" s="343" t="s">
        <v>182</v>
      </c>
      <c r="AH21" s="102"/>
    </row>
    <row r="22" spans="1:42" ht="33.75">
      <c r="A22" s="391"/>
      <c r="B22" s="391"/>
      <c r="C22" s="391"/>
      <c r="D22" s="391"/>
      <c r="E22" s="407" t="s">
        <v>55</v>
      </c>
      <c r="F22" s="392"/>
      <c r="G22" s="394"/>
      <c r="H22" s="375"/>
      <c r="I22" s="375"/>
      <c r="J22" s="403"/>
      <c r="K22" s="100"/>
      <c r="L22" s="395" t="e">
        <f ca="1">mergeValue(A22) &amp;"."&amp; mergeValue(B22)&amp;"."&amp; mergeValue(C22)&amp;"."&amp; mergeValue(D22)&amp;"."&amp; mergeValue(E22)</f>
        <v>#NAME?</v>
      </c>
      <c r="M22" s="408" t="s">
        <v>183</v>
      </c>
      <c r="N22" s="260"/>
      <c r="O22" s="409" t="s">
        <v>184</v>
      </c>
      <c r="P22" s="409"/>
      <c r="Q22" s="409"/>
      <c r="R22" s="409"/>
      <c r="S22" s="409"/>
      <c r="T22" s="409"/>
      <c r="U22" s="409"/>
      <c r="V22" s="409"/>
      <c r="W22" s="409"/>
      <c r="X22" s="409"/>
      <c r="Y22" s="409"/>
      <c r="Z22" s="409"/>
      <c r="AA22" s="409"/>
      <c r="AB22" s="409"/>
      <c r="AC22" s="409"/>
      <c r="AD22" s="343" t="s">
        <v>185</v>
      </c>
      <c r="AF22" s="102" t="e">
        <f ca="1">strCheckUnique(AG22:AG27)</f>
        <v>#NAME?</v>
      </c>
      <c r="AH22" s="102"/>
    </row>
    <row r="23" spans="1:42" ht="39.950000000000003" customHeight="1">
      <c r="A23" s="391"/>
      <c r="B23" s="391"/>
      <c r="C23" s="391"/>
      <c r="D23" s="391"/>
      <c r="E23" s="407"/>
      <c r="F23" s="391">
        <v>1</v>
      </c>
      <c r="G23" s="392"/>
      <c r="H23" s="375"/>
      <c r="I23" s="375"/>
      <c r="J23" s="375"/>
      <c r="K23" s="403"/>
      <c r="L23" s="395" t="e">
        <f ca="1">mergeValue(A23) &amp;"."&amp; mergeValue(B23)&amp;"."&amp; mergeValue(C23)&amp;"."&amp; mergeValue(D23)&amp;"."&amp; mergeValue(E23)&amp;"."&amp; mergeValue(F23)</f>
        <v>#NAME?</v>
      </c>
      <c r="M23" s="410"/>
      <c r="N23" s="411"/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3" t="s">
        <v>6</v>
      </c>
      <c r="Z23" s="414" t="s">
        <v>49</v>
      </c>
      <c r="AA23" s="413" t="s">
        <v>8</v>
      </c>
      <c r="AB23" s="414" t="s">
        <v>4</v>
      </c>
      <c r="AC23" s="415"/>
      <c r="AD23" s="294" t="s">
        <v>186</v>
      </c>
      <c r="AE23" s="88" t="e">
        <f ca="1">strCheckDate(O25:AC25)</f>
        <v>#NAME?</v>
      </c>
      <c r="AG23" s="102" t="str">
        <f>IF(M23="","",M23 )</f>
        <v/>
      </c>
      <c r="AH23" s="102"/>
      <c r="AI23" s="102"/>
      <c r="AJ23" s="102"/>
    </row>
    <row r="24" spans="1:42" ht="39.950000000000003" customHeight="1">
      <c r="A24" s="391"/>
      <c r="B24" s="391"/>
      <c r="C24" s="391"/>
      <c r="D24" s="391"/>
      <c r="E24" s="407"/>
      <c r="F24" s="391"/>
      <c r="G24" s="392">
        <v>1</v>
      </c>
      <c r="H24" s="375"/>
      <c r="I24" s="375"/>
      <c r="J24" s="375"/>
      <c r="K24" s="403"/>
      <c r="L24" s="395" t="e">
        <f ca="1">mergeValue(A24) &amp;"."&amp; mergeValue(B24)&amp;"."&amp; mergeValue(C24)&amp;"."&amp; mergeValue(D24)&amp;"."&amp; mergeValue(E24)&amp;"."&amp; mergeValue(F24)&amp;"."&amp; mergeValue(G24)</f>
        <v>#NAME?</v>
      </c>
      <c r="M24" s="416" t="s">
        <v>187</v>
      </c>
      <c r="N24" s="411"/>
      <c r="O24" s="412"/>
      <c r="P24" s="417">
        <v>226.8480979</v>
      </c>
      <c r="Q24" s="417">
        <v>49.5</v>
      </c>
      <c r="R24" s="417">
        <v>3213.41</v>
      </c>
      <c r="S24" s="412"/>
      <c r="T24" s="412"/>
      <c r="U24" s="412"/>
      <c r="V24" s="412"/>
      <c r="W24" s="412"/>
      <c r="X24" s="412"/>
      <c r="Y24" s="413"/>
      <c r="Z24" s="414"/>
      <c r="AA24" s="413"/>
      <c r="AB24" s="414"/>
      <c r="AC24" s="415"/>
      <c r="AD24" s="296"/>
      <c r="AG24" s="102"/>
      <c r="AH24" s="102"/>
      <c r="AI24" s="102"/>
      <c r="AJ24" s="102"/>
    </row>
    <row r="25" spans="1:42" ht="39.950000000000003" hidden="1" customHeight="1">
      <c r="A25" s="391"/>
      <c r="B25" s="391"/>
      <c r="C25" s="391"/>
      <c r="D25" s="391"/>
      <c r="E25" s="407"/>
      <c r="F25" s="391"/>
      <c r="G25" s="392"/>
      <c r="H25" s="375"/>
      <c r="I25" s="375"/>
      <c r="J25" s="375"/>
      <c r="K25" s="403"/>
      <c r="L25" s="418"/>
      <c r="M25" s="419"/>
      <c r="N25" s="411"/>
      <c r="O25" s="420"/>
      <c r="P25" s="420"/>
      <c r="Q25" s="421"/>
      <c r="R25" s="422" t="str">
        <f>Y23 &amp; "-" &amp; AA23</f>
        <v>01.01.2020-31.12.2020</v>
      </c>
      <c r="S25" s="422"/>
      <c r="T25" s="422"/>
      <c r="U25" s="422"/>
      <c r="V25" s="422"/>
      <c r="W25" s="422"/>
      <c r="X25" s="422"/>
      <c r="Y25" s="413"/>
      <c r="Z25" s="414"/>
      <c r="AA25" s="423"/>
      <c r="AB25" s="414"/>
      <c r="AC25" s="415"/>
      <c r="AD25" s="296"/>
      <c r="AH25" s="102"/>
    </row>
    <row r="26" spans="1:42" ht="15" customHeight="1">
      <c r="A26" s="391"/>
      <c r="B26" s="391"/>
      <c r="C26" s="391"/>
      <c r="D26" s="391"/>
      <c r="E26" s="407"/>
      <c r="F26" s="391"/>
      <c r="G26" s="392"/>
      <c r="H26" s="375"/>
      <c r="I26" s="375"/>
      <c r="J26" s="375"/>
      <c r="K26" s="403"/>
      <c r="L26" s="424"/>
      <c r="M26" s="425" t="s">
        <v>188</v>
      </c>
      <c r="N26" s="426"/>
      <c r="O26" s="427"/>
      <c r="P26" s="427"/>
      <c r="Q26" s="427"/>
      <c r="R26" s="427"/>
      <c r="S26" s="427"/>
      <c r="T26" s="427"/>
      <c r="U26" s="427"/>
      <c r="V26" s="427"/>
      <c r="W26" s="427"/>
      <c r="X26" s="427"/>
      <c r="Y26" s="428"/>
      <c r="Z26" s="133"/>
      <c r="AA26" s="133"/>
      <c r="AB26" s="133"/>
      <c r="AC26" s="429"/>
      <c r="AD26" s="296"/>
      <c r="AH26" s="102"/>
    </row>
    <row r="27" spans="1:42" s="342" customFormat="1" ht="15" customHeight="1">
      <c r="A27" s="391"/>
      <c r="B27" s="391"/>
      <c r="C27" s="391"/>
      <c r="D27" s="391"/>
      <c r="E27" s="407"/>
      <c r="F27" s="430"/>
      <c r="G27" s="394"/>
      <c r="H27" s="375"/>
      <c r="I27" s="375"/>
      <c r="J27" s="403"/>
      <c r="K27" s="431"/>
      <c r="L27" s="424"/>
      <c r="M27" s="432" t="s">
        <v>189</v>
      </c>
      <c r="N27" s="426"/>
      <c r="O27" s="427"/>
      <c r="P27" s="427"/>
      <c r="Q27" s="427"/>
      <c r="R27" s="427"/>
      <c r="S27" s="427"/>
      <c r="T27" s="427"/>
      <c r="U27" s="427"/>
      <c r="V27" s="427"/>
      <c r="W27" s="427"/>
      <c r="X27" s="427"/>
      <c r="Y27" s="428"/>
      <c r="Z27" s="133"/>
      <c r="AA27" s="133"/>
      <c r="AB27" s="133"/>
      <c r="AC27" s="429"/>
      <c r="AD27" s="303"/>
      <c r="AE27" s="433"/>
      <c r="AF27" s="433"/>
      <c r="AG27" s="433"/>
      <c r="AH27" s="102"/>
      <c r="AI27" s="433"/>
      <c r="AJ27" s="88"/>
      <c r="AK27" s="88"/>
      <c r="AL27" s="433"/>
      <c r="AM27" s="433"/>
      <c r="AN27" s="433"/>
      <c r="AO27" s="433"/>
      <c r="AP27" s="433"/>
    </row>
    <row r="28" spans="1:42" s="342" customFormat="1" ht="15">
      <c r="A28" s="391"/>
      <c r="B28" s="391"/>
      <c r="C28" s="391"/>
      <c r="D28" s="391"/>
      <c r="E28" s="399"/>
      <c r="F28" s="430"/>
      <c r="G28" s="394"/>
      <c r="H28" s="375"/>
      <c r="I28" s="434"/>
      <c r="J28" s="434"/>
      <c r="K28" s="431"/>
      <c r="L28" s="435"/>
      <c r="M28" s="436" t="s">
        <v>190</v>
      </c>
      <c r="N28" s="437"/>
      <c r="O28" s="438"/>
      <c r="P28" s="438"/>
      <c r="Q28" s="438"/>
      <c r="R28" s="438"/>
      <c r="S28" s="438"/>
      <c r="T28" s="438"/>
      <c r="U28" s="438"/>
      <c r="V28" s="438"/>
      <c r="W28" s="438"/>
      <c r="X28" s="438"/>
      <c r="Y28" s="439"/>
      <c r="Z28" s="440"/>
      <c r="AA28" s="440"/>
      <c r="AB28" s="437"/>
      <c r="AC28" s="440"/>
      <c r="AD28" s="441"/>
      <c r="AE28" s="433"/>
      <c r="AF28" s="433"/>
      <c r="AG28" s="433"/>
      <c r="AH28" s="433"/>
      <c r="AI28" s="433"/>
      <c r="AJ28" s="433"/>
      <c r="AK28" s="433"/>
      <c r="AL28" s="433"/>
      <c r="AM28" s="433"/>
      <c r="AN28" s="433"/>
      <c r="AO28" s="433"/>
      <c r="AP28" s="433"/>
    </row>
    <row r="29" spans="1:42" s="342" customFormat="1" ht="15">
      <c r="A29" s="391"/>
      <c r="B29" s="391"/>
      <c r="C29" s="391"/>
      <c r="D29" s="151"/>
      <c r="E29" s="151"/>
      <c r="F29" s="442"/>
      <c r="G29" s="151"/>
      <c r="H29" s="394"/>
      <c r="I29" s="431"/>
      <c r="J29" s="434"/>
      <c r="K29" s="297"/>
      <c r="L29" s="424"/>
      <c r="M29" s="443" t="s">
        <v>191</v>
      </c>
      <c r="N29" s="444"/>
      <c r="O29" s="427"/>
      <c r="P29" s="427"/>
      <c r="Q29" s="427"/>
      <c r="R29" s="427"/>
      <c r="S29" s="427"/>
      <c r="T29" s="427"/>
      <c r="U29" s="427"/>
      <c r="V29" s="427"/>
      <c r="W29" s="427"/>
      <c r="X29" s="427"/>
      <c r="Y29" s="428"/>
      <c r="Z29" s="133"/>
      <c r="AA29" s="133"/>
      <c r="AB29" s="426"/>
      <c r="AC29" s="133"/>
      <c r="AD29" s="429"/>
      <c r="AE29" s="433"/>
      <c r="AF29" s="433"/>
      <c r="AG29" s="433"/>
      <c r="AH29" s="433"/>
      <c r="AI29" s="433"/>
      <c r="AJ29" s="433"/>
      <c r="AK29" s="433"/>
      <c r="AL29" s="433"/>
      <c r="AM29" s="433"/>
      <c r="AN29" s="433"/>
      <c r="AO29" s="433"/>
      <c r="AP29" s="433"/>
    </row>
    <row r="30" spans="1:42" ht="22.5">
      <c r="A30" s="391">
        <v>2</v>
      </c>
      <c r="B30" s="392"/>
      <c r="C30" s="392"/>
      <c r="D30" s="392"/>
      <c r="E30" s="393" t="s">
        <v>192</v>
      </c>
      <c r="F30" s="393" t="s">
        <v>192</v>
      </c>
      <c r="G30" s="394"/>
      <c r="H30" s="394"/>
      <c r="I30" s="273"/>
      <c r="J30" s="297"/>
      <c r="K30" s="297"/>
      <c r="L30" s="395" t="e">
        <f ca="1">mergeValue(A30)</f>
        <v>#NAME?</v>
      </c>
      <c r="M30" s="396" t="s">
        <v>78</v>
      </c>
      <c r="N30" s="397"/>
      <c r="O30" s="398" t="str">
        <f>IF('[1]Перечень тарифов'!J24="","","" &amp; '[1]Перечень тарифов'!J24 &amp; "")</f>
        <v>мкр. Хомутово</v>
      </c>
      <c r="P30" s="398"/>
      <c r="Q30" s="398"/>
      <c r="R30" s="398"/>
      <c r="S30" s="398"/>
      <c r="T30" s="398"/>
      <c r="U30" s="398"/>
      <c r="V30" s="398"/>
      <c r="W30" s="398"/>
      <c r="X30" s="398"/>
      <c r="Y30" s="398"/>
      <c r="Z30" s="398"/>
      <c r="AA30" s="398"/>
      <c r="AB30" s="398"/>
      <c r="AC30" s="398"/>
      <c r="AD30" s="343" t="s">
        <v>180</v>
      </c>
    </row>
    <row r="31" spans="1:42" hidden="1">
      <c r="A31" s="391"/>
      <c r="B31" s="391">
        <v>1</v>
      </c>
      <c r="C31" s="392"/>
      <c r="D31" s="392"/>
      <c r="E31" s="399" t="s">
        <v>192</v>
      </c>
      <c r="F31" s="394"/>
      <c r="G31" s="394"/>
      <c r="H31" s="394"/>
      <c r="I31" s="400"/>
      <c r="J31" s="401"/>
      <c r="K31" s="98"/>
      <c r="L31" s="395" t="e">
        <f ca="1">mergeValue(A31) &amp;"."&amp; mergeValue(B31)</f>
        <v>#NAME?</v>
      </c>
      <c r="M31" s="402"/>
      <c r="N31" s="397"/>
      <c r="O31" s="398"/>
      <c r="P31" s="398"/>
      <c r="Q31" s="398"/>
      <c r="R31" s="398"/>
      <c r="S31" s="398"/>
      <c r="T31" s="398"/>
      <c r="U31" s="398"/>
      <c r="V31" s="398"/>
      <c r="W31" s="398"/>
      <c r="X31" s="398"/>
      <c r="Y31" s="398"/>
      <c r="Z31" s="398"/>
      <c r="AA31" s="398"/>
      <c r="AB31" s="398"/>
      <c r="AC31" s="398"/>
      <c r="AD31" s="343"/>
    </row>
    <row r="32" spans="1:42" hidden="1">
      <c r="A32" s="391"/>
      <c r="B32" s="391"/>
      <c r="C32" s="391">
        <v>1</v>
      </c>
      <c r="D32" s="392"/>
      <c r="E32" s="399" t="s">
        <v>192</v>
      </c>
      <c r="F32" s="394"/>
      <c r="G32" s="394"/>
      <c r="H32" s="394"/>
      <c r="I32" s="403"/>
      <c r="J32" s="401"/>
      <c r="K32" s="100"/>
      <c r="L32" s="395" t="e">
        <f ca="1">mergeValue(A32) &amp;"."&amp; mergeValue(B32)&amp;"."&amp; mergeValue(C32)</f>
        <v>#NAME?</v>
      </c>
      <c r="M32" s="404"/>
      <c r="N32" s="397"/>
      <c r="O32" s="398"/>
      <c r="P32" s="398"/>
      <c r="Q32" s="398"/>
      <c r="R32" s="398"/>
      <c r="S32" s="398"/>
      <c r="T32" s="398"/>
      <c r="U32" s="398"/>
      <c r="V32" s="398"/>
      <c r="W32" s="398"/>
      <c r="X32" s="398"/>
      <c r="Y32" s="398"/>
      <c r="Z32" s="398"/>
      <c r="AA32" s="398"/>
      <c r="AB32" s="398"/>
      <c r="AC32" s="398"/>
      <c r="AD32" s="343"/>
      <c r="AH32" s="102"/>
    </row>
    <row r="33" spans="1:42" ht="33.75">
      <c r="A33" s="391"/>
      <c r="B33" s="391"/>
      <c r="C33" s="391"/>
      <c r="D33" s="391">
        <v>1</v>
      </c>
      <c r="E33" s="399" t="s">
        <v>192</v>
      </c>
      <c r="F33" s="394"/>
      <c r="G33" s="394"/>
      <c r="H33" s="375"/>
      <c r="I33" s="401"/>
      <c r="J33" s="401"/>
      <c r="K33" s="100"/>
      <c r="L33" s="395" t="e">
        <f ca="1">mergeValue(A33) &amp;"."&amp; mergeValue(B33)&amp;"."&amp; mergeValue(C33)&amp;"."&amp; mergeValue(D33)</f>
        <v>#NAME?</v>
      </c>
      <c r="M33" s="405" t="s">
        <v>181</v>
      </c>
      <c r="N33" s="397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  <c r="AB33" s="406"/>
      <c r="AC33" s="406"/>
      <c r="AD33" s="343" t="s">
        <v>182</v>
      </c>
      <c r="AH33" s="102"/>
    </row>
    <row r="34" spans="1:42" ht="33.75">
      <c r="A34" s="391"/>
      <c r="B34" s="391"/>
      <c r="C34" s="391"/>
      <c r="D34" s="391"/>
      <c r="E34" s="407" t="s">
        <v>55</v>
      </c>
      <c r="F34" s="392"/>
      <c r="G34" s="394"/>
      <c r="H34" s="375"/>
      <c r="I34" s="375"/>
      <c r="J34" s="403"/>
      <c r="K34" s="100"/>
      <c r="L34" s="395" t="e">
        <f ca="1">mergeValue(A34) &amp;"."&amp; mergeValue(B34)&amp;"."&amp; mergeValue(C34)&amp;"."&amp; mergeValue(D34)&amp;"."&amp; mergeValue(E34)</f>
        <v>#NAME?</v>
      </c>
      <c r="M34" s="408" t="s">
        <v>183</v>
      </c>
      <c r="N34" s="260"/>
      <c r="O34" s="409" t="s">
        <v>184</v>
      </c>
      <c r="P34" s="409"/>
      <c r="Q34" s="409"/>
      <c r="R34" s="409"/>
      <c r="S34" s="409"/>
      <c r="T34" s="409"/>
      <c r="U34" s="409"/>
      <c r="V34" s="409"/>
      <c r="W34" s="409"/>
      <c r="X34" s="409"/>
      <c r="Y34" s="409"/>
      <c r="Z34" s="409"/>
      <c r="AA34" s="409"/>
      <c r="AB34" s="409"/>
      <c r="AC34" s="409"/>
      <c r="AD34" s="343" t="s">
        <v>185</v>
      </c>
      <c r="AF34" s="102" t="e">
        <f ca="1">strCheckUnique(AG34:AG39)</f>
        <v>#NAME?</v>
      </c>
      <c r="AH34" s="102"/>
    </row>
    <row r="35" spans="1:42" ht="66" customHeight="1">
      <c r="A35" s="391"/>
      <c r="B35" s="391"/>
      <c r="C35" s="391"/>
      <c r="D35" s="391"/>
      <c r="E35" s="407"/>
      <c r="F35" s="391">
        <v>1</v>
      </c>
      <c r="G35" s="392"/>
      <c r="H35" s="375"/>
      <c r="I35" s="375"/>
      <c r="J35" s="375"/>
      <c r="K35" s="403"/>
      <c r="L35" s="395" t="e">
        <f ca="1">mergeValue(A35) &amp;"."&amp; mergeValue(B35)&amp;"."&amp; mergeValue(C35)&amp;"."&amp; mergeValue(D35)&amp;"."&amp; mergeValue(E35)&amp;"."&amp; mergeValue(F35)</f>
        <v>#NAME?</v>
      </c>
      <c r="M35" s="445"/>
      <c r="N35" s="411"/>
      <c r="O35" s="412"/>
      <c r="P35" s="412"/>
      <c r="Q35" s="412"/>
      <c r="R35" s="412"/>
      <c r="S35" s="412"/>
      <c r="T35" s="412"/>
      <c r="U35" s="412"/>
      <c r="V35" s="412"/>
      <c r="W35" s="412"/>
      <c r="X35" s="412"/>
      <c r="Y35" s="413" t="s">
        <v>6</v>
      </c>
      <c r="Z35" s="414" t="s">
        <v>49</v>
      </c>
      <c r="AA35" s="413" t="s">
        <v>8</v>
      </c>
      <c r="AB35" s="414" t="s">
        <v>4</v>
      </c>
      <c r="AC35" s="415"/>
      <c r="AD35" s="294" t="s">
        <v>186</v>
      </c>
      <c r="AE35" s="88" t="e">
        <f ca="1">strCheckDate(O37:AC37)</f>
        <v>#NAME?</v>
      </c>
      <c r="AG35" s="102" t="str">
        <f>IF(M35="","",M35 )</f>
        <v/>
      </c>
      <c r="AH35" s="102"/>
      <c r="AI35" s="102"/>
      <c r="AJ35" s="102"/>
    </row>
    <row r="36" spans="1:42" ht="66" customHeight="1">
      <c r="A36" s="391"/>
      <c r="B36" s="391"/>
      <c r="C36" s="391"/>
      <c r="D36" s="391"/>
      <c r="E36" s="407"/>
      <c r="F36" s="391"/>
      <c r="G36" s="392">
        <v>1</v>
      </c>
      <c r="H36" s="375"/>
      <c r="I36" s="375"/>
      <c r="J36" s="375"/>
      <c r="K36" s="403"/>
      <c r="L36" s="395" t="e">
        <f ca="1">mergeValue(A36) &amp;"."&amp; mergeValue(B36)&amp;"."&amp; mergeValue(C36)&amp;"."&amp; mergeValue(D36)&amp;"."&amp; mergeValue(E36)&amp;"."&amp; mergeValue(F36)&amp;"."&amp; mergeValue(G36)</f>
        <v>#NAME?</v>
      </c>
      <c r="M36" s="416" t="s">
        <v>193</v>
      </c>
      <c r="N36" s="446"/>
      <c r="O36" s="412"/>
      <c r="P36" s="417">
        <v>222.11400219999999</v>
      </c>
      <c r="Q36" s="417">
        <v>37.6</v>
      </c>
      <c r="R36" s="417">
        <v>3213.41</v>
      </c>
      <c r="S36" s="412"/>
      <c r="T36" s="412"/>
      <c r="U36" s="412"/>
      <c r="V36" s="412"/>
      <c r="W36" s="412"/>
      <c r="X36" s="412"/>
      <c r="Y36" s="413"/>
      <c r="Z36" s="414"/>
      <c r="AA36" s="413"/>
      <c r="AB36" s="414"/>
      <c r="AC36" s="415"/>
      <c r="AD36" s="296"/>
      <c r="AG36" s="102"/>
      <c r="AH36" s="102"/>
      <c r="AI36" s="102"/>
      <c r="AJ36" s="102"/>
    </row>
    <row r="37" spans="1:42" ht="14.25" hidden="1" customHeight="1">
      <c r="A37" s="391"/>
      <c r="B37" s="391"/>
      <c r="C37" s="391"/>
      <c r="D37" s="391"/>
      <c r="E37" s="407"/>
      <c r="F37" s="391"/>
      <c r="G37" s="392"/>
      <c r="H37" s="375"/>
      <c r="I37" s="375"/>
      <c r="J37" s="375"/>
      <c r="K37" s="403"/>
      <c r="L37" s="418"/>
      <c r="M37" s="447"/>
      <c r="N37" s="411"/>
      <c r="O37" s="420"/>
      <c r="P37" s="420"/>
      <c r="Q37" s="421"/>
      <c r="R37" s="422" t="str">
        <f>Y35 &amp; "-" &amp; AA35</f>
        <v>01.01.2020-31.12.2020</v>
      </c>
      <c r="S37" s="422"/>
      <c r="T37" s="422"/>
      <c r="U37" s="422"/>
      <c r="V37" s="422"/>
      <c r="W37" s="422"/>
      <c r="X37" s="422"/>
      <c r="Y37" s="413"/>
      <c r="Z37" s="414"/>
      <c r="AA37" s="423"/>
      <c r="AB37" s="414"/>
      <c r="AC37" s="415"/>
      <c r="AD37" s="296"/>
      <c r="AH37" s="102"/>
    </row>
    <row r="38" spans="1:42" ht="14.25" customHeight="1">
      <c r="A38" s="391"/>
      <c r="B38" s="391"/>
      <c r="C38" s="391"/>
      <c r="D38" s="391"/>
      <c r="E38" s="407"/>
      <c r="F38" s="391"/>
      <c r="G38" s="392"/>
      <c r="H38" s="375"/>
      <c r="I38" s="375"/>
      <c r="J38" s="375"/>
      <c r="K38" s="403"/>
      <c r="L38" s="424"/>
      <c r="M38" s="425" t="s">
        <v>188</v>
      </c>
      <c r="N38" s="426"/>
      <c r="O38" s="427"/>
      <c r="P38" s="427"/>
      <c r="Q38" s="427"/>
      <c r="R38" s="427"/>
      <c r="S38" s="427"/>
      <c r="T38" s="427"/>
      <c r="U38" s="427"/>
      <c r="V38" s="427"/>
      <c r="W38" s="427"/>
      <c r="X38" s="427"/>
      <c r="Y38" s="428"/>
      <c r="Z38" s="133"/>
      <c r="AA38" s="133"/>
      <c r="AB38" s="133"/>
      <c r="AC38" s="429"/>
      <c r="AD38" s="296"/>
      <c r="AH38" s="102"/>
    </row>
    <row r="39" spans="1:42" s="342" customFormat="1" ht="15" customHeight="1">
      <c r="A39" s="391"/>
      <c r="B39" s="391"/>
      <c r="C39" s="391"/>
      <c r="D39" s="391"/>
      <c r="E39" s="407"/>
      <c r="F39" s="430" t="s">
        <v>192</v>
      </c>
      <c r="G39" s="394"/>
      <c r="H39" s="375"/>
      <c r="I39" s="375"/>
      <c r="J39" s="403"/>
      <c r="K39" s="431"/>
      <c r="L39" s="424"/>
      <c r="M39" s="432" t="s">
        <v>189</v>
      </c>
      <c r="N39" s="426"/>
      <c r="O39" s="427"/>
      <c r="P39" s="427"/>
      <c r="Q39" s="427"/>
      <c r="R39" s="427"/>
      <c r="S39" s="427"/>
      <c r="T39" s="427"/>
      <c r="U39" s="427"/>
      <c r="V39" s="427"/>
      <c r="W39" s="427"/>
      <c r="X39" s="427"/>
      <c r="Y39" s="428"/>
      <c r="Z39" s="133"/>
      <c r="AA39" s="133"/>
      <c r="AB39" s="133"/>
      <c r="AC39" s="429"/>
      <c r="AD39" s="303"/>
      <c r="AE39" s="433"/>
      <c r="AF39" s="433"/>
      <c r="AG39" s="433"/>
      <c r="AH39" s="102"/>
      <c r="AI39" s="433"/>
      <c r="AJ39" s="88"/>
      <c r="AK39" s="88"/>
      <c r="AL39" s="433"/>
      <c r="AM39" s="433"/>
      <c r="AN39" s="433"/>
      <c r="AO39" s="433"/>
      <c r="AP39" s="433"/>
    </row>
    <row r="40" spans="1:42" s="342" customFormat="1" ht="15">
      <c r="A40" s="391"/>
      <c r="B40" s="391"/>
      <c r="C40" s="391"/>
      <c r="D40" s="391"/>
      <c r="E40" s="399" t="s">
        <v>192</v>
      </c>
      <c r="F40" s="430" t="s">
        <v>192</v>
      </c>
      <c r="G40" s="394"/>
      <c r="H40" s="375"/>
      <c r="I40" s="434"/>
      <c r="J40" s="434"/>
      <c r="K40" s="431"/>
      <c r="L40" s="424"/>
      <c r="M40" s="448" t="s">
        <v>190</v>
      </c>
      <c r="N40" s="426"/>
      <c r="O40" s="427"/>
      <c r="P40" s="427"/>
      <c r="Q40" s="427"/>
      <c r="R40" s="427"/>
      <c r="S40" s="427"/>
      <c r="T40" s="427"/>
      <c r="U40" s="427"/>
      <c r="V40" s="427"/>
      <c r="W40" s="427"/>
      <c r="X40" s="427"/>
      <c r="Y40" s="428"/>
      <c r="Z40" s="133"/>
      <c r="AA40" s="133"/>
      <c r="AB40" s="426"/>
      <c r="AC40" s="133"/>
      <c r="AD40" s="429"/>
      <c r="AE40" s="433"/>
      <c r="AF40" s="433"/>
      <c r="AG40" s="433"/>
      <c r="AH40" s="433"/>
      <c r="AI40" s="433"/>
      <c r="AJ40" s="433"/>
      <c r="AK40" s="433"/>
      <c r="AL40" s="433"/>
      <c r="AM40" s="433"/>
      <c r="AN40" s="433"/>
      <c r="AO40" s="433"/>
      <c r="AP40" s="433"/>
    </row>
    <row r="41" spans="1:42" s="342" customFormat="1" ht="15">
      <c r="A41" s="391"/>
      <c r="B41" s="391"/>
      <c r="C41" s="391"/>
      <c r="D41" s="151" t="s">
        <v>192</v>
      </c>
      <c r="E41" s="151" t="s">
        <v>192</v>
      </c>
      <c r="F41" s="442" t="s">
        <v>192</v>
      </c>
      <c r="G41" s="151" t="s">
        <v>192</v>
      </c>
      <c r="H41" s="394"/>
      <c r="I41" s="431"/>
      <c r="J41" s="434"/>
      <c r="K41" s="297"/>
      <c r="L41" s="424"/>
      <c r="M41" s="443" t="s">
        <v>191</v>
      </c>
      <c r="N41" s="444"/>
      <c r="O41" s="427"/>
      <c r="P41" s="427"/>
      <c r="Q41" s="427"/>
      <c r="R41" s="427"/>
      <c r="S41" s="427"/>
      <c r="T41" s="427"/>
      <c r="U41" s="427"/>
      <c r="V41" s="427"/>
      <c r="W41" s="427"/>
      <c r="X41" s="427"/>
      <c r="Y41" s="428"/>
      <c r="Z41" s="133"/>
      <c r="AA41" s="133"/>
      <c r="AB41" s="426"/>
      <c r="AC41" s="133"/>
      <c r="AD41" s="429"/>
      <c r="AE41" s="433"/>
      <c r="AF41" s="433"/>
      <c r="AG41" s="433"/>
      <c r="AH41" s="433"/>
      <c r="AI41" s="433"/>
      <c r="AJ41" s="433"/>
      <c r="AK41" s="433"/>
      <c r="AL41" s="433"/>
      <c r="AM41" s="433"/>
      <c r="AN41" s="433"/>
      <c r="AO41" s="433"/>
      <c r="AP41" s="433"/>
    </row>
    <row r="42" spans="1:42" ht="3" customHeight="1">
      <c r="AP42" s="98"/>
    </row>
    <row r="43" spans="1:42" ht="48.95" customHeight="1">
      <c r="L43" s="449">
        <v>1</v>
      </c>
      <c r="M43" s="274" t="s">
        <v>194</v>
      </c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P43" s="98"/>
    </row>
  </sheetData>
  <mergeCells count="62">
    <mergeCell ref="Y35:Y37"/>
    <mergeCell ref="Z35:Z37"/>
    <mergeCell ref="AA35:AA37"/>
    <mergeCell ref="AB35:AB37"/>
    <mergeCell ref="AD35:AD39"/>
    <mergeCell ref="M43:AC43"/>
    <mergeCell ref="O32:AC32"/>
    <mergeCell ref="D33:D40"/>
    <mergeCell ref="H33:H40"/>
    <mergeCell ref="O33:AC33"/>
    <mergeCell ref="E34:E39"/>
    <mergeCell ref="I34:I39"/>
    <mergeCell ref="O34:AC34"/>
    <mergeCell ref="F35:F38"/>
    <mergeCell ref="J35:J38"/>
    <mergeCell ref="N35:N37"/>
    <mergeCell ref="Y23:Y25"/>
    <mergeCell ref="Z23:Z25"/>
    <mergeCell ref="AA23:AA25"/>
    <mergeCell ref="AB23:AB25"/>
    <mergeCell ref="AD23:AD27"/>
    <mergeCell ref="A30:A41"/>
    <mergeCell ref="O30:AC30"/>
    <mergeCell ref="B31:B41"/>
    <mergeCell ref="O31:AC31"/>
    <mergeCell ref="C32:C41"/>
    <mergeCell ref="O20:AC20"/>
    <mergeCell ref="D21:D28"/>
    <mergeCell ref="H21:H28"/>
    <mergeCell ref="O21:AC21"/>
    <mergeCell ref="E22:E27"/>
    <mergeCell ref="I22:I27"/>
    <mergeCell ref="O22:AC22"/>
    <mergeCell ref="F23:F26"/>
    <mergeCell ref="J23:J26"/>
    <mergeCell ref="N23:N25"/>
    <mergeCell ref="S15:T15"/>
    <mergeCell ref="U15:W15"/>
    <mergeCell ref="Y15:AA15"/>
    <mergeCell ref="Z16:AA16"/>
    <mergeCell ref="Z17:AA17"/>
    <mergeCell ref="A18:A29"/>
    <mergeCell ref="O18:AC18"/>
    <mergeCell ref="B19:B29"/>
    <mergeCell ref="O19:AC19"/>
    <mergeCell ref="C20:C29"/>
    <mergeCell ref="O12:AB12"/>
    <mergeCell ref="L13:AC13"/>
    <mergeCell ref="AD13:AD16"/>
    <mergeCell ref="L14:L16"/>
    <mergeCell ref="M14:M16"/>
    <mergeCell ref="N14:N16"/>
    <mergeCell ref="O14:AA14"/>
    <mergeCell ref="AB14:AB16"/>
    <mergeCell ref="AC14:AC16"/>
    <mergeCell ref="Q15:R15"/>
    <mergeCell ref="L5:AB5"/>
    <mergeCell ref="P7:AC7"/>
    <mergeCell ref="P8:AC8"/>
    <mergeCell ref="P9:AC9"/>
    <mergeCell ref="P10:AC10"/>
    <mergeCell ref="L11:M11"/>
  </mergeCells>
  <dataValidations count="9">
    <dataValidation type="decimal" allowBlank="1" showErrorMessage="1" errorTitle="Ошибка" error="Допускается ввод только действительных чисел!" sqref="P24:R24 P36:R36">
      <formula1>-9.99999999999999E+23</formula1>
      <formula2>9.99999999999999E+23</formula2>
    </dataValidation>
    <dataValidation allowBlank="1" sqref="Z26:Z29 Z38:Z41"/>
    <dataValidation allowBlank="1" showInputMessage="1" showErrorMessage="1" prompt="Для выбора выполните двойной щелчок левой клавиши мыши по соответствующей ячейке." sqref="AB23:AB25 Z23:Z25 AB35:AB37 Z35:Z37"/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24 M36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Y23:Y24 AA23:AA25 AA35:AA37 Y35:Y36"/>
    <dataValidation type="list" allowBlank="1" showInputMessage="1" showErrorMessage="1" errorTitle="Ошибка" error="Выберите значение из списка" sqref="O22:P22 O34:P34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35">
      <formula1>900</formula1>
    </dataValidation>
    <dataValidation allowBlank="1" promptTitle="checkPeriodRange" sqref="R25:X25 R37:X37"/>
    <dataValidation type="textLength" operator="lessThanOrEqual" allowBlank="1" showInputMessage="1" showErrorMessage="1" errorTitle="Ошибка" error="Допускается ввод не более 900 символов!" sqref="AD7:AD10 O21:AC21 O33:AC33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Титульный</vt:lpstr>
      <vt:lpstr>Территории</vt:lpstr>
      <vt:lpstr>Перечень тарифов</vt:lpstr>
      <vt:lpstr>Форма 1.0.1 | Форма 1.10</vt:lpstr>
      <vt:lpstr>Форма 1.10</vt:lpstr>
      <vt:lpstr>Форма 1.0.1 | Форма 1.11.1</vt:lpstr>
      <vt:lpstr>Форма 1.11.1</vt:lpstr>
      <vt:lpstr>Форма 1.0.1 | Т-гор.вода</vt:lpstr>
      <vt:lpstr>Форма 1.11.2 | Т-гор.вода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KomlevAY</dc:creator>
  <cp:lastModifiedBy>KomlevAY</cp:lastModifiedBy>
  <dcterms:created xsi:type="dcterms:W3CDTF">2019-05-08T04:48:41Z</dcterms:created>
  <dcterms:modified xsi:type="dcterms:W3CDTF">2019-05-08T04:53:39Z</dcterms:modified>
</cp:coreProperties>
</file>